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2810" tabRatio="903" activeTab="2"/>
  </bookViews>
  <sheets>
    <sheet name="2011年1、2月" sheetId="1" r:id="rId1"/>
    <sheet name="2011年3月" sheetId="2" r:id="rId2"/>
    <sheet name="2011年4月" sheetId="3" r:id="rId3"/>
  </sheets>
  <definedNames/>
  <calcPr fullCalcOnLoad="1"/>
</workbook>
</file>

<file path=xl/sharedStrings.xml><?xml version="1.0" encoding="utf-8"?>
<sst xmlns="http://schemas.openxmlformats.org/spreadsheetml/2006/main" count="357" uniqueCount="166">
  <si>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</si>
  <si>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</si>
  <si>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</si>
  <si>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</si>
  <si>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</si>
  <si>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</si>
  <si>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</si>
  <si>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</si>
  <si>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</si>
  <si>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</si>
  <si>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</si>
  <si>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</si>
  <si>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</si>
  <si>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</si>
  <si>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</si>
  <si>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</si>
  <si>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</si>
  <si>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</si>
  <si>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</si>
  <si>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</si>
  <si>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</si>
  <si>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</si>
  <si>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</si>
  <si>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</si>
  <si>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</si>
  <si>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</si>
  <si>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</si>
  <si>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</si>
  <si>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</si>
  <si>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</si>
  <si>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</si>
  <si>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</si>
  <si>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</si>
  <si>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</si>
  <si>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</si>
  <si>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</si>
  <si>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</si>
  <si>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</si>
  <si>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</si>
  <si>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</si>
  <si>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</si>
  <si>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</si>
  <si>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</si>
  <si>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</si>
  <si>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</si>
  <si>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</si>
  <si>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</si>
  <si>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</si>
  <si>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</si>
  <si>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</si>
  <si>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</si>
  <si>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</si>
  <si>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</si>
  <si>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</si>
  <si>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</si>
  <si>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</si>
  <si>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</si>
  <si>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</si>
  <si>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</si>
  <si>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</si>
  <si>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</si>
  <si>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</si>
  <si>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</si>
  <si>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</si>
  <si>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</si>
  <si>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</si>
  <si>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</si>
  <si>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</si>
  <si>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</si>
  <si>
    <t>Rainingliu</t>
  </si>
  <si>
    <t>barbarian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</si>
  <si>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</si>
  <si>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</si>
  <si>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</si>
  <si>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</si>
  <si>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</si>
  <si>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</si>
  <si>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</si>
  <si>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</si>
  <si>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乔尔</t>
  </si>
  <si>
    <t>流浪隐士</t>
  </si>
  <si>
    <t>运动无限</t>
  </si>
  <si>
    <t>展白</t>
  </si>
  <si>
    <t>mihu</t>
  </si>
  <si>
    <t>中南海08</t>
  </si>
  <si>
    <t>黑色闪电</t>
  </si>
  <si>
    <t>晴天雨</t>
  </si>
  <si>
    <t>大海888</t>
  </si>
  <si>
    <t>安德鲁</t>
  </si>
  <si>
    <t>马尔代夫国脚</t>
  </si>
  <si>
    <t>geedso</t>
  </si>
  <si>
    <t>思无邪</t>
  </si>
  <si>
    <t>群鹿</t>
  </si>
  <si>
    <t>清净无为</t>
  </si>
  <si>
    <t>龙龙四</t>
  </si>
  <si>
    <t>贝纳通的GG</t>
  </si>
  <si>
    <t>胖头鱼1号</t>
  </si>
  <si>
    <t>寂静的山岗</t>
  </si>
  <si>
    <t>龙虾</t>
  </si>
  <si>
    <t>没头脑不高兴</t>
  </si>
  <si>
    <t>贝隆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</si>
  <si>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</si>
  <si>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</si>
  <si>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</si>
  <si>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</si>
  <si>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</si>
  <si>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</si>
  <si>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</si>
  <si>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</si>
  <si>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</si>
  <si>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</si>
  <si>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</si>
  <si>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</si>
  <si>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</si>
  <si>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</si>
  <si>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报名未到情况：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</si>
  <si>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</si>
  <si>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</si>
  <si>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</si>
  <si>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</si>
  <si>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</si>
  <si>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</si>
  <si>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小猴</t>
  </si>
  <si>
    <t>小猴升级，这次活动特地独家出资请客。感谢！祝贺！</t>
  </si>
  <si>
    <t>老猴儿</t>
  </si>
  <si>
    <t>免</t>
  </si>
  <si>
    <t>老猴报名了，在最后时刻取消不合规定。本次免同A。</t>
  </si>
  <si>
    <t>应老贝提醒，涛子哥退会，剩余0.54元转给大彪子。</t>
  </si>
  <si>
    <t>mihu</t>
  </si>
  <si>
    <t>行云尊者</t>
  </si>
  <si>
    <t>甲乙丙丁</t>
  </si>
  <si>
    <t>不懂事的弟弟</t>
  </si>
  <si>
    <t>奥迪TT</t>
  </si>
  <si>
    <t>POLO</t>
  </si>
  <si>
    <t>运动无限</t>
  </si>
  <si>
    <t>中南海08</t>
  </si>
  <si>
    <t>黑色闪电</t>
  </si>
  <si>
    <t>大海888</t>
  </si>
  <si>
    <t>马尔代夫国脚</t>
  </si>
  <si>
    <t>思无邪</t>
  </si>
  <si>
    <t>群鹿</t>
  </si>
  <si>
    <t>清净无为</t>
  </si>
  <si>
    <t>贝纳通的GG</t>
  </si>
  <si>
    <t>胖头鱼1号</t>
  </si>
  <si>
    <t>寂静的山岗</t>
  </si>
  <si>
    <t>没头脑不高兴</t>
  </si>
  <si>
    <t>贝隆</t>
  </si>
  <si>
    <t>老猴儿</t>
  </si>
  <si>
    <t>jeffleee</t>
  </si>
  <si>
    <t>ljlw</t>
  </si>
  <si>
    <t>参与总人数</t>
  </si>
  <si>
    <t>人均费用</t>
  </si>
  <si>
    <t>费用校对</t>
  </si>
  <si>
    <t>上期余额</t>
  </si>
  <si>
    <t>场地费用</t>
  </si>
  <si>
    <t>未顶贴情况</t>
  </si>
  <si>
    <t>未顶贴情况</t>
  </si>
  <si>
    <t>未报名直接去情况</t>
  </si>
  <si>
    <t>报名未到情况：</t>
  </si>
  <si>
    <t>报名未到情况：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</si>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</sst>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49" fontId="24" fillId="20" borderId="22" xfId="0" applyNumberFormat="1" applyFont="1" applyFill="1" applyBorder="1" applyAlignment="1">
      <alignment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4" fillId="25" borderId="42" xfId="0" applyFont="1" applyFill="1" applyBorder="1" applyAlignment="1">
      <alignment horizontal="left"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24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6">
        <v>40552</v>
      </c>
      <c r="E1" s="127"/>
      <c r="F1" s="128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29" t="s">
        <v>8</v>
      </c>
      <c r="T59" s="129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16" t="s">
        <v>63</v>
      </c>
      <c r="E60" s="117"/>
      <c r="F60" s="118"/>
      <c r="G60" s="116" t="s">
        <v>58</v>
      </c>
      <c r="H60" s="117"/>
      <c r="I60" s="118"/>
      <c r="J60" s="116" t="s">
        <v>59</v>
      </c>
      <c r="K60" s="117"/>
      <c r="L60" s="118"/>
      <c r="M60" s="116" t="s">
        <v>60</v>
      </c>
      <c r="N60" s="117"/>
      <c r="O60" s="118"/>
      <c r="P60" s="116" t="s">
        <v>61</v>
      </c>
      <c r="Q60" s="117"/>
      <c r="R60" s="118"/>
      <c r="S60" s="130"/>
      <c r="T60" s="130"/>
    </row>
    <row r="61" spans="4:20" ht="12.75">
      <c r="D61" s="119"/>
      <c r="E61" s="120"/>
      <c r="F61" s="121"/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30"/>
      <c r="T61" s="130"/>
    </row>
    <row r="62" spans="4:20" ht="12.75">
      <c r="D62" s="119"/>
      <c r="E62" s="120"/>
      <c r="F62" s="121"/>
      <c r="G62" s="119"/>
      <c r="H62" s="120"/>
      <c r="I62" s="121"/>
      <c r="J62" s="119"/>
      <c r="K62" s="120"/>
      <c r="L62" s="121"/>
      <c r="M62" s="119"/>
      <c r="N62" s="120"/>
      <c r="O62" s="121"/>
      <c r="P62" s="119"/>
      <c r="Q62" s="120"/>
      <c r="R62" s="121"/>
      <c r="S62" s="130"/>
      <c r="T62" s="130"/>
    </row>
    <row r="63" spans="4:20" ht="12.75">
      <c r="D63" s="119"/>
      <c r="E63" s="120"/>
      <c r="F63" s="121"/>
      <c r="G63" s="119"/>
      <c r="H63" s="120"/>
      <c r="I63" s="121"/>
      <c r="J63" s="119"/>
      <c r="K63" s="120"/>
      <c r="L63" s="121"/>
      <c r="M63" s="119"/>
      <c r="N63" s="120"/>
      <c r="O63" s="121"/>
      <c r="P63" s="119"/>
      <c r="Q63" s="120"/>
      <c r="R63" s="121"/>
      <c r="S63" s="130"/>
      <c r="T63" s="130"/>
    </row>
    <row r="64" spans="4:20" ht="12.75"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30"/>
      <c r="T64" s="130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2"/>
      <c r="E74" s="122"/>
      <c r="F74" s="122"/>
      <c r="G74" s="122"/>
      <c r="H74" s="122"/>
      <c r="I74" s="122"/>
      <c r="J74" s="122" t="s">
        <v>65</v>
      </c>
      <c r="K74" s="122"/>
      <c r="L74" s="122"/>
      <c r="M74" s="122"/>
      <c r="N74" s="122"/>
      <c r="O74" s="122"/>
      <c r="P74" s="122"/>
      <c r="Q74" s="122"/>
      <c r="R74" s="122"/>
    </row>
    <row r="75" spans="4:18" ht="16.5" customHeight="1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6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4.25" customHeight="1">
      <c r="D77" s="122"/>
      <c r="E77" s="122"/>
      <c r="F77" s="122"/>
      <c r="G77" s="122"/>
      <c r="H77" s="122"/>
      <c r="I77" s="122"/>
      <c r="J77" s="122" t="s">
        <v>64</v>
      </c>
      <c r="K77" s="122"/>
      <c r="L77" s="122"/>
      <c r="M77" s="122"/>
      <c r="N77" s="122"/>
      <c r="O77" s="122"/>
      <c r="P77" s="122"/>
      <c r="Q77" s="122"/>
      <c r="R77" s="122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4:17" ht="12.75">
      <c r="D80" s="123" t="s">
        <v>42</v>
      </c>
      <c r="E80" s="124"/>
      <c r="G80" s="123" t="s">
        <v>42</v>
      </c>
      <c r="H80" s="124"/>
      <c r="J80" s="123" t="s">
        <v>42</v>
      </c>
      <c r="K80" s="124"/>
      <c r="M80" s="123" t="s">
        <v>42</v>
      </c>
      <c r="N80" s="124"/>
      <c r="P80" s="123" t="s">
        <v>42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43</v>
      </c>
      <c r="E87" s="124"/>
      <c r="G87" s="123" t="s">
        <v>43</v>
      </c>
      <c r="H87" s="124"/>
      <c r="J87" s="123" t="s">
        <v>43</v>
      </c>
      <c r="K87" s="124"/>
      <c r="M87" s="123" t="s">
        <v>43</v>
      </c>
      <c r="N87" s="124"/>
      <c r="P87" s="123" t="s">
        <v>43</v>
      </c>
      <c r="Q87" s="124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31" t="s">
        <v>44</v>
      </c>
      <c r="E95" s="131"/>
      <c r="F95" s="131"/>
      <c r="G95" s="131" t="s">
        <v>44</v>
      </c>
      <c r="H95" s="131"/>
      <c r="I95" s="131"/>
      <c r="J95" s="131" t="s">
        <v>44</v>
      </c>
      <c r="K95" s="131"/>
      <c r="L95" s="131"/>
      <c r="M95" s="131" t="s">
        <v>44</v>
      </c>
      <c r="N95" s="131"/>
      <c r="O95" s="131"/>
      <c r="P95" s="131" t="s">
        <v>44</v>
      </c>
      <c r="Q95" s="131"/>
      <c r="R95" s="131"/>
    </row>
    <row r="96" spans="4:18" ht="12.75"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4:18" ht="12.75"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25" t="s">
        <v>40</v>
      </c>
      <c r="E102" s="124"/>
      <c r="F102" s="124"/>
      <c r="G102" s="125" t="s">
        <v>40</v>
      </c>
      <c r="H102" s="124"/>
      <c r="I102" s="124"/>
      <c r="J102" s="125" t="s">
        <v>40</v>
      </c>
      <c r="K102" s="124"/>
      <c r="L102" s="124"/>
      <c r="M102" s="125" t="s">
        <v>40</v>
      </c>
      <c r="N102" s="124"/>
      <c r="O102" s="124"/>
      <c r="P102" s="125" t="s">
        <v>40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E19" sqref="E1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6">
        <v>40601</v>
      </c>
      <c r="E1" s="127"/>
      <c r="F1" s="128"/>
      <c r="G1" s="16"/>
      <c r="H1" s="24">
        <v>40608</v>
      </c>
      <c r="I1" s="17"/>
      <c r="J1" s="30"/>
      <c r="K1" s="24">
        <v>40615</v>
      </c>
      <c r="L1" s="31"/>
      <c r="M1" s="16"/>
      <c r="N1" s="24">
        <v>40622</v>
      </c>
      <c r="O1" s="17"/>
      <c r="P1" s="16"/>
      <c r="Q1" s="24">
        <v>40629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'2011年1、2月'!U3</f>
        <v>63.656200000000005</v>
      </c>
      <c r="D3" s="50">
        <v>1</v>
      </c>
      <c r="E3" s="51"/>
      <c r="F3" s="52">
        <f>-15.7895*D3</f>
        <v>-15.7895</v>
      </c>
      <c r="G3" s="50">
        <v>1</v>
      </c>
      <c r="H3" s="51"/>
      <c r="I3" s="52"/>
      <c r="J3" s="50">
        <v>1</v>
      </c>
      <c r="K3" s="51"/>
      <c r="L3" s="52">
        <f>-18.75*J3</f>
        <v>-18.75</v>
      </c>
      <c r="M3" s="50">
        <v>1</v>
      </c>
      <c r="N3" s="51">
        <v>100</v>
      </c>
      <c r="O3" s="52">
        <f>-15*M3</f>
        <v>-15</v>
      </c>
      <c r="P3" s="90">
        <v>1</v>
      </c>
      <c r="Q3" s="99"/>
      <c r="R3" s="52">
        <f>-15*P3</f>
        <v>-15</v>
      </c>
      <c r="S3" s="50"/>
      <c r="T3" s="53"/>
      <c r="U3" s="77">
        <f aca="true" t="shared" si="0" ref="U3:U34">C3+E3+F3+H3+I3+K3+L3+N3+O3+T3+Q3+R3</f>
        <v>99.11670000000001</v>
      </c>
      <c r="W3" s="89"/>
    </row>
    <row r="4" spans="1:23" ht="12.75">
      <c r="A4" s="2">
        <v>2</v>
      </c>
      <c r="B4" s="76" t="s">
        <v>3</v>
      </c>
      <c r="C4" s="49">
        <f>'2011年1、2月'!U4</f>
        <v>36.943499999999986</v>
      </c>
      <c r="D4" s="50"/>
      <c r="E4" s="51"/>
      <c r="F4" s="52">
        <f aca="true" t="shared" si="1" ref="F4:F53">-15.7895*D4</f>
        <v>0</v>
      </c>
      <c r="G4" s="50"/>
      <c r="H4" s="51"/>
      <c r="I4" s="52"/>
      <c r="J4" s="50"/>
      <c r="K4" s="51"/>
      <c r="L4" s="52">
        <f aca="true" t="shared" si="2" ref="L4:L53">-18.75*J4</f>
        <v>0</v>
      </c>
      <c r="M4" s="50">
        <v>1</v>
      </c>
      <c r="N4" s="51"/>
      <c r="O4" s="52">
        <f aca="true" t="shared" si="3" ref="O4:O53">-15*M4</f>
        <v>-15</v>
      </c>
      <c r="P4" s="90"/>
      <c r="Q4" s="99"/>
      <c r="R4" s="52">
        <f aca="true" t="shared" si="4" ref="R4:R53">-15*P4</f>
        <v>0</v>
      </c>
      <c r="S4" s="54"/>
      <c r="T4" s="53"/>
      <c r="U4" s="77">
        <f t="shared" si="0"/>
        <v>21.943499999999986</v>
      </c>
      <c r="W4" s="89"/>
    </row>
    <row r="5" spans="1:23" ht="12.75">
      <c r="A5" s="2">
        <v>3</v>
      </c>
      <c r="B5" s="78"/>
      <c r="C5" s="49">
        <f>'2011年1、2月'!U5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'2011年1、2月'!U6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'2011年1、2月'!U7</f>
        <v>43.5054</v>
      </c>
      <c r="D7" s="56">
        <v>1</v>
      </c>
      <c r="E7" s="57"/>
      <c r="F7" s="58">
        <f t="shared" si="1"/>
        <v>-15.7895</v>
      </c>
      <c r="G7" s="56">
        <v>1</v>
      </c>
      <c r="H7" s="57"/>
      <c r="I7" s="58"/>
      <c r="J7" s="56"/>
      <c r="K7" s="57"/>
      <c r="L7" s="58">
        <f t="shared" si="2"/>
        <v>0</v>
      </c>
      <c r="M7" s="56">
        <v>1</v>
      </c>
      <c r="N7" s="57"/>
      <c r="O7" s="58">
        <f t="shared" si="3"/>
        <v>-15</v>
      </c>
      <c r="P7" s="92"/>
      <c r="Q7" s="101"/>
      <c r="R7" s="58">
        <f t="shared" si="4"/>
        <v>0</v>
      </c>
      <c r="S7" s="56"/>
      <c r="T7" s="59"/>
      <c r="U7" s="77">
        <f t="shared" si="0"/>
        <v>12.715900000000001</v>
      </c>
      <c r="W7" s="89"/>
    </row>
    <row r="8" spans="1:23" ht="12.75">
      <c r="A8" s="2">
        <v>6</v>
      </c>
      <c r="B8" s="79"/>
      <c r="C8" s="55">
        <f>'2011年1、2月'!U8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>
        <f t="shared" si="2"/>
        <v>0</v>
      </c>
      <c r="M8" s="56"/>
      <c r="N8" s="57"/>
      <c r="O8" s="58">
        <f t="shared" si="3"/>
        <v>0</v>
      </c>
      <c r="P8" s="92"/>
      <c r="Q8" s="101"/>
      <c r="R8" s="58">
        <f t="shared" si="4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'2011年1、2月'!U9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f t="shared" si="2"/>
        <v>0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72</v>
      </c>
      <c r="C10" s="67">
        <f>'2011年1、2月'!U10</f>
        <v>81.50309999999999</v>
      </c>
      <c r="D10" s="72">
        <v>1</v>
      </c>
      <c r="E10" s="69"/>
      <c r="F10" s="70">
        <f t="shared" si="1"/>
        <v>-15.7895</v>
      </c>
      <c r="G10" s="72">
        <v>1</v>
      </c>
      <c r="H10" s="69"/>
      <c r="I10" s="70"/>
      <c r="J10" s="72"/>
      <c r="K10" s="69"/>
      <c r="L10" s="70">
        <f t="shared" si="2"/>
        <v>0</v>
      </c>
      <c r="M10" s="72">
        <v>1</v>
      </c>
      <c r="N10" s="69"/>
      <c r="O10" s="70">
        <f t="shared" si="3"/>
        <v>-15</v>
      </c>
      <c r="P10" s="94">
        <v>1</v>
      </c>
      <c r="Q10" s="103"/>
      <c r="R10" s="70">
        <f t="shared" si="4"/>
        <v>-15</v>
      </c>
      <c r="S10" s="72"/>
      <c r="T10" s="71"/>
      <c r="U10" s="77">
        <f t="shared" si="0"/>
        <v>35.713599999999985</v>
      </c>
      <c r="W10" s="89"/>
    </row>
    <row r="11" spans="1:23" ht="12.75">
      <c r="A11" s="2">
        <v>9</v>
      </c>
      <c r="B11" s="82" t="s">
        <v>73</v>
      </c>
      <c r="C11" s="67">
        <f>'2011年1、2月'!U11</f>
        <v>10.743100000000002</v>
      </c>
      <c r="D11" s="68">
        <v>1</v>
      </c>
      <c r="E11" s="69">
        <v>100</v>
      </c>
      <c r="F11" s="70">
        <f t="shared" si="1"/>
        <v>-15.7895</v>
      </c>
      <c r="G11" s="68">
        <v>1</v>
      </c>
      <c r="H11" s="69"/>
      <c r="I11" s="70"/>
      <c r="J11" s="68">
        <v>1</v>
      </c>
      <c r="K11" s="69"/>
      <c r="L11" s="70">
        <f t="shared" si="2"/>
        <v>-18.75</v>
      </c>
      <c r="M11" s="68">
        <v>1</v>
      </c>
      <c r="N11" s="69"/>
      <c r="O11" s="70">
        <f t="shared" si="3"/>
        <v>-15</v>
      </c>
      <c r="P11" s="93"/>
      <c r="Q11" s="102"/>
      <c r="R11" s="70">
        <f t="shared" si="4"/>
        <v>0</v>
      </c>
      <c r="S11" s="68"/>
      <c r="T11" s="71"/>
      <c r="U11" s="77">
        <f t="shared" si="0"/>
        <v>61.203599999999994</v>
      </c>
      <c r="W11" s="89"/>
    </row>
    <row r="12" spans="1:23" ht="12.75">
      <c r="A12" s="2">
        <v>10</v>
      </c>
      <c r="B12" s="80" t="s">
        <v>74</v>
      </c>
      <c r="C12" s="61">
        <f>'2011年1、2月'!U12</f>
        <v>86.64519999999999</v>
      </c>
      <c r="D12" s="62">
        <v>1</v>
      </c>
      <c r="E12" s="63"/>
      <c r="F12" s="64">
        <f t="shared" si="1"/>
        <v>-15.7895</v>
      </c>
      <c r="G12" s="62">
        <v>1</v>
      </c>
      <c r="H12" s="63"/>
      <c r="I12" s="64"/>
      <c r="J12" s="62">
        <v>1</v>
      </c>
      <c r="K12" s="63"/>
      <c r="L12" s="64">
        <f t="shared" si="2"/>
        <v>-18.75</v>
      </c>
      <c r="M12" s="62">
        <v>1</v>
      </c>
      <c r="N12" s="63"/>
      <c r="O12" s="64">
        <f t="shared" si="3"/>
        <v>-15</v>
      </c>
      <c r="P12" s="95">
        <v>2</v>
      </c>
      <c r="Q12" s="104"/>
      <c r="R12" s="64">
        <f t="shared" si="4"/>
        <v>-30</v>
      </c>
      <c r="S12" s="62"/>
      <c r="T12" s="66"/>
      <c r="U12" s="77">
        <f t="shared" si="0"/>
        <v>7.105699999999985</v>
      </c>
      <c r="W12" s="89"/>
    </row>
    <row r="13" spans="1:23" ht="12.75">
      <c r="A13" s="2">
        <v>11</v>
      </c>
      <c r="B13" s="80" t="s">
        <v>75</v>
      </c>
      <c r="C13" s="61">
        <f>'2011年1、2月'!U13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>
        <f t="shared" si="2"/>
        <v>0</v>
      </c>
      <c r="M13" s="62"/>
      <c r="N13" s="63"/>
      <c r="O13" s="64">
        <f t="shared" si="3"/>
        <v>0</v>
      </c>
      <c r="P13" s="95"/>
      <c r="Q13" s="104"/>
      <c r="R13" s="64">
        <f t="shared" si="4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76</v>
      </c>
      <c r="C14" s="61">
        <f>'2011年1、2月'!U14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>
        <f t="shared" si="2"/>
        <v>0</v>
      </c>
      <c r="M14" s="62"/>
      <c r="N14" s="63"/>
      <c r="O14" s="64">
        <f t="shared" si="3"/>
        <v>0</v>
      </c>
      <c r="P14" s="95"/>
      <c r="Q14" s="104"/>
      <c r="R14" s="64">
        <f t="shared" si="4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'2011年1、2月'!U15</f>
        <v>87.4453</v>
      </c>
      <c r="D15" s="44">
        <v>1</v>
      </c>
      <c r="E15" s="45"/>
      <c r="F15" s="46">
        <f t="shared" si="1"/>
        <v>-15.7895</v>
      </c>
      <c r="G15" s="44"/>
      <c r="H15" s="45"/>
      <c r="I15" s="46"/>
      <c r="J15" s="44"/>
      <c r="K15" s="45"/>
      <c r="L15" s="46">
        <f t="shared" si="2"/>
        <v>0</v>
      </c>
      <c r="M15" s="44"/>
      <c r="N15" s="45"/>
      <c r="O15" s="46">
        <f t="shared" si="3"/>
        <v>0</v>
      </c>
      <c r="P15" s="96"/>
      <c r="Q15" s="105"/>
      <c r="R15" s="46">
        <f t="shared" si="4"/>
        <v>0</v>
      </c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78</v>
      </c>
      <c r="C16" s="43">
        <f>'2011年1、2月'!U16</f>
        <v>47.71729999999999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/>
      <c r="J16" s="44">
        <v>1</v>
      </c>
      <c r="K16" s="45"/>
      <c r="L16" s="46">
        <f t="shared" si="2"/>
        <v>-18.75</v>
      </c>
      <c r="M16" s="44">
        <v>1</v>
      </c>
      <c r="N16" s="45"/>
      <c r="O16" s="46">
        <f t="shared" si="3"/>
        <v>-15</v>
      </c>
      <c r="P16" s="96">
        <v>1</v>
      </c>
      <c r="Q16" s="105"/>
      <c r="R16" s="46">
        <f t="shared" si="4"/>
        <v>-15</v>
      </c>
      <c r="S16" s="44"/>
      <c r="T16" s="47"/>
      <c r="U16" s="77">
        <f t="shared" si="0"/>
        <v>-16.822200000000013</v>
      </c>
      <c r="W16" s="89"/>
    </row>
    <row r="17" spans="1:23" ht="12.75">
      <c r="A17" s="2">
        <v>15</v>
      </c>
      <c r="B17" s="81"/>
      <c r="C17" s="43">
        <f>'2011年1、2月'!U17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>
        <f t="shared" si="2"/>
        <v>0</v>
      </c>
      <c r="M17" s="44"/>
      <c r="N17" s="45"/>
      <c r="O17" s="46">
        <f t="shared" si="3"/>
        <v>0</v>
      </c>
      <c r="P17" s="96"/>
      <c r="Q17" s="105"/>
      <c r="R17" s="46">
        <f t="shared" si="4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'2011年1、2月'!U18</f>
        <v>-13.008500000000009</v>
      </c>
      <c r="D18" s="50">
        <v>1</v>
      </c>
      <c r="E18" s="51"/>
      <c r="F18" s="52">
        <f t="shared" si="1"/>
        <v>-15.7895</v>
      </c>
      <c r="G18" s="50"/>
      <c r="H18" s="51"/>
      <c r="I18" s="52"/>
      <c r="J18" s="50"/>
      <c r="K18" s="51"/>
      <c r="L18" s="52">
        <f t="shared" si="2"/>
        <v>0</v>
      </c>
      <c r="M18" s="50"/>
      <c r="N18" s="51"/>
      <c r="O18" s="52">
        <f t="shared" si="3"/>
        <v>0</v>
      </c>
      <c r="P18" s="90">
        <v>2</v>
      </c>
      <c r="Q18" s="99"/>
      <c r="R18" s="52">
        <f t="shared" si="4"/>
        <v>-30</v>
      </c>
      <c r="S18" s="50"/>
      <c r="T18" s="53"/>
      <c r="U18" s="77">
        <f t="shared" si="0"/>
        <v>-58.79800000000001</v>
      </c>
      <c r="W18" s="89"/>
    </row>
    <row r="19" spans="1:23" ht="12.75">
      <c r="A19" s="2">
        <v>17</v>
      </c>
      <c r="B19" s="78" t="s">
        <v>80</v>
      </c>
      <c r="C19" s="49">
        <f>'2011年1、2月'!U19</f>
        <v>86.4656</v>
      </c>
      <c r="D19" s="50">
        <v>1</v>
      </c>
      <c r="E19" s="51"/>
      <c r="F19" s="52">
        <f t="shared" si="1"/>
        <v>-15.7895</v>
      </c>
      <c r="G19" s="50">
        <v>1</v>
      </c>
      <c r="H19" s="51"/>
      <c r="I19" s="52"/>
      <c r="J19" s="50">
        <v>1</v>
      </c>
      <c r="K19" s="51"/>
      <c r="L19" s="52">
        <f t="shared" si="2"/>
        <v>-18.75</v>
      </c>
      <c r="M19" s="50">
        <v>1</v>
      </c>
      <c r="N19" s="51"/>
      <c r="O19" s="52">
        <f t="shared" si="3"/>
        <v>-15</v>
      </c>
      <c r="P19" s="90">
        <v>1</v>
      </c>
      <c r="Q19" s="99"/>
      <c r="R19" s="52">
        <f t="shared" si="4"/>
        <v>-15</v>
      </c>
      <c r="S19" s="54"/>
      <c r="T19" s="53"/>
      <c r="U19" s="77">
        <f t="shared" si="0"/>
        <v>21.92609999999999</v>
      </c>
      <c r="W19" s="89"/>
    </row>
    <row r="20" spans="1:23" ht="12.75">
      <c r="A20" s="2">
        <v>18</v>
      </c>
      <c r="B20" s="78" t="s">
        <v>81</v>
      </c>
      <c r="C20" s="49">
        <f>'2011年1、2月'!U20</f>
        <v>78.63640000000001</v>
      </c>
      <c r="D20" s="50">
        <v>1</v>
      </c>
      <c r="E20" s="51"/>
      <c r="F20" s="52">
        <f t="shared" si="1"/>
        <v>-15.7895</v>
      </c>
      <c r="G20" s="50"/>
      <c r="H20" s="51"/>
      <c r="I20" s="52"/>
      <c r="J20" s="50"/>
      <c r="K20" s="51"/>
      <c r="L20" s="52">
        <f t="shared" si="2"/>
        <v>0</v>
      </c>
      <c r="M20" s="50"/>
      <c r="N20" s="51"/>
      <c r="O20" s="52">
        <f t="shared" si="3"/>
        <v>0</v>
      </c>
      <c r="P20" s="90"/>
      <c r="Q20" s="99"/>
      <c r="R20" s="52">
        <f t="shared" si="4"/>
        <v>0</v>
      </c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'2011年1、2月'!U21</f>
        <v>84.2652</v>
      </c>
      <c r="D21" s="56">
        <v>1</v>
      </c>
      <c r="E21" s="57"/>
      <c r="F21" s="58">
        <f t="shared" si="1"/>
        <v>-15.7895</v>
      </c>
      <c r="G21" s="56"/>
      <c r="H21" s="57"/>
      <c r="I21" s="58"/>
      <c r="J21" s="56">
        <v>1</v>
      </c>
      <c r="K21" s="57"/>
      <c r="L21" s="58">
        <f t="shared" si="2"/>
        <v>-18.75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49.72569999999999</v>
      </c>
      <c r="W21" s="89"/>
    </row>
    <row r="22" spans="1:23" ht="12.75">
      <c r="A22" s="2">
        <v>20</v>
      </c>
      <c r="B22" s="79"/>
      <c r="C22" s="55">
        <f>'2011年1、2月'!U22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>
        <f t="shared" si="2"/>
        <v>0</v>
      </c>
      <c r="M22" s="56"/>
      <c r="N22" s="57"/>
      <c r="O22" s="58">
        <f t="shared" si="3"/>
        <v>0</v>
      </c>
      <c r="P22" s="92"/>
      <c r="Q22" s="101"/>
      <c r="R22" s="58">
        <f t="shared" si="4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83</v>
      </c>
      <c r="C23" s="55">
        <f>'2011年1、2月'!U23</f>
        <v>27.5216</v>
      </c>
      <c r="D23" s="56"/>
      <c r="E23" s="57"/>
      <c r="F23" s="58">
        <f t="shared" si="1"/>
        <v>0</v>
      </c>
      <c r="G23" s="56">
        <v>1</v>
      </c>
      <c r="H23" s="57"/>
      <c r="I23" s="58"/>
      <c r="J23" s="56"/>
      <c r="K23" s="57"/>
      <c r="L23" s="58">
        <f t="shared" si="2"/>
        <v>0</v>
      </c>
      <c r="M23" s="56">
        <v>1</v>
      </c>
      <c r="N23" s="57"/>
      <c r="O23" s="58">
        <f t="shared" si="3"/>
        <v>-15</v>
      </c>
      <c r="P23" s="92">
        <v>1</v>
      </c>
      <c r="Q23" s="101">
        <v>100</v>
      </c>
      <c r="R23" s="58">
        <f t="shared" si="4"/>
        <v>-15</v>
      </c>
      <c r="S23" s="60"/>
      <c r="T23" s="59"/>
      <c r="U23" s="77">
        <f t="shared" si="0"/>
        <v>97.5216</v>
      </c>
      <c r="W23" s="89"/>
    </row>
    <row r="24" spans="1:23" ht="12.75">
      <c r="A24" s="2">
        <v>22</v>
      </c>
      <c r="B24" s="82" t="s">
        <v>84</v>
      </c>
      <c r="C24" s="67">
        <f>'2011年1、2月'!U24</f>
        <v>-1.0705000000000098</v>
      </c>
      <c r="D24" s="68"/>
      <c r="E24" s="69"/>
      <c r="F24" s="70">
        <f t="shared" si="1"/>
        <v>0</v>
      </c>
      <c r="G24" s="68"/>
      <c r="H24" s="69"/>
      <c r="I24" s="70"/>
      <c r="J24" s="68">
        <v>1</v>
      </c>
      <c r="K24" s="69"/>
      <c r="L24" s="70">
        <f t="shared" si="2"/>
        <v>-18.75</v>
      </c>
      <c r="M24" s="68">
        <v>1</v>
      </c>
      <c r="N24" s="69">
        <v>100</v>
      </c>
      <c r="O24" s="70">
        <f t="shared" si="3"/>
        <v>-15</v>
      </c>
      <c r="P24" s="93"/>
      <c r="Q24" s="102"/>
      <c r="R24" s="70">
        <f t="shared" si="4"/>
        <v>0</v>
      </c>
      <c r="S24" s="68"/>
      <c r="T24" s="71"/>
      <c r="U24" s="77">
        <f t="shared" si="0"/>
        <v>65.17949999999999</v>
      </c>
      <c r="W24" s="89"/>
    </row>
    <row r="25" spans="1:23" ht="12.75">
      <c r="A25" s="2">
        <v>23</v>
      </c>
      <c r="B25" s="82" t="s">
        <v>85</v>
      </c>
      <c r="C25" s="67">
        <f>'2011年1、2月'!U25</f>
        <v>49.316399999999994</v>
      </c>
      <c r="D25" s="68">
        <v>1</v>
      </c>
      <c r="E25" s="69"/>
      <c r="F25" s="70">
        <f t="shared" si="1"/>
        <v>-15.7895</v>
      </c>
      <c r="G25" s="68">
        <v>1</v>
      </c>
      <c r="H25" s="69"/>
      <c r="I25" s="70"/>
      <c r="J25" s="68">
        <v>1</v>
      </c>
      <c r="K25" s="69"/>
      <c r="L25" s="70">
        <f t="shared" si="2"/>
        <v>-18.75</v>
      </c>
      <c r="M25" s="68">
        <v>1</v>
      </c>
      <c r="N25" s="69"/>
      <c r="O25" s="70">
        <f t="shared" si="3"/>
        <v>-15</v>
      </c>
      <c r="P25" s="93">
        <v>1</v>
      </c>
      <c r="Q25" s="102"/>
      <c r="R25" s="70">
        <f t="shared" si="4"/>
        <v>-15</v>
      </c>
      <c r="S25" s="68"/>
      <c r="T25" s="71"/>
      <c r="U25" s="77">
        <f t="shared" si="0"/>
        <v>-15.223100000000002</v>
      </c>
      <c r="W25" s="89"/>
    </row>
    <row r="26" spans="1:23" ht="12.75">
      <c r="A26" s="2">
        <v>24</v>
      </c>
      <c r="B26" s="82" t="s">
        <v>86</v>
      </c>
      <c r="C26" s="67">
        <f>'2011年1、2月'!U26</f>
        <v>32.03779999999999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>
        <f t="shared" si="2"/>
        <v>0</v>
      </c>
      <c r="M26" s="68">
        <v>1</v>
      </c>
      <c r="N26" s="69"/>
      <c r="O26" s="70">
        <f t="shared" si="3"/>
        <v>-15</v>
      </c>
      <c r="P26" s="93"/>
      <c r="Q26" s="102"/>
      <c r="R26" s="70">
        <f t="shared" si="4"/>
        <v>0</v>
      </c>
      <c r="S26" s="72"/>
      <c r="T26" s="71"/>
      <c r="U26" s="77">
        <f t="shared" si="0"/>
        <v>17.03779999999999</v>
      </c>
      <c r="W26" s="89"/>
    </row>
    <row r="27" spans="1:23" ht="12.75">
      <c r="A27" s="2">
        <v>25</v>
      </c>
      <c r="B27" s="80" t="s">
        <v>87</v>
      </c>
      <c r="C27" s="61">
        <f>'2011年1、2月'!U27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'2011年1、2月'!U28</f>
        <v>-38.0571</v>
      </c>
      <c r="D28" s="65">
        <v>1</v>
      </c>
      <c r="E28" s="74">
        <v>100</v>
      </c>
      <c r="F28" s="64">
        <f t="shared" si="1"/>
        <v>-15.7895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>
        <v>1</v>
      </c>
      <c r="Q28" s="106"/>
      <c r="R28" s="64">
        <f t="shared" si="4"/>
        <v>-15</v>
      </c>
      <c r="S28" s="65"/>
      <c r="T28" s="66"/>
      <c r="U28" s="77">
        <f t="shared" si="0"/>
        <v>31.153400000000005</v>
      </c>
      <c r="W28" s="89"/>
    </row>
    <row r="29" spans="1:23" ht="12.75">
      <c r="A29" s="2">
        <v>27</v>
      </c>
      <c r="B29" s="80" t="s">
        <v>88</v>
      </c>
      <c r="C29" s="61">
        <f>'2011年1、2月'!U29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>
        <f t="shared" si="2"/>
        <v>0</v>
      </c>
      <c r="M29" s="62"/>
      <c r="N29" s="63"/>
      <c r="O29" s="64">
        <f t="shared" si="3"/>
        <v>0</v>
      </c>
      <c r="P29" s="95"/>
      <c r="Q29" s="104"/>
      <c r="R29" s="64">
        <f t="shared" si="4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89</v>
      </c>
      <c r="C30" s="43">
        <f>'2011年1、2月'!U30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'2011年1、2月'!U31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>
        <f t="shared" si="2"/>
        <v>0</v>
      </c>
      <c r="M31" s="44"/>
      <c r="N31" s="75"/>
      <c r="O31" s="46">
        <f t="shared" si="3"/>
        <v>0</v>
      </c>
      <c r="P31" s="96"/>
      <c r="Q31" s="105"/>
      <c r="R31" s="46">
        <f t="shared" si="4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91</v>
      </c>
      <c r="C32" s="43">
        <f>'2011年1、2月'!U32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>
        <f t="shared" si="2"/>
        <v>0</v>
      </c>
      <c r="M32" s="48"/>
      <c r="N32" s="75"/>
      <c r="O32" s="46">
        <f t="shared" si="3"/>
        <v>0</v>
      </c>
      <c r="P32" s="98"/>
      <c r="Q32" s="107"/>
      <c r="R32" s="46">
        <f t="shared" si="4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92</v>
      </c>
      <c r="C33" s="49">
        <f>'2011年1、2月'!U33</f>
        <v>7.814799999999998</v>
      </c>
      <c r="D33" s="50">
        <v>1</v>
      </c>
      <c r="E33" s="51">
        <v>100</v>
      </c>
      <c r="F33" s="52">
        <f t="shared" si="1"/>
        <v>-15.7895</v>
      </c>
      <c r="G33" s="50">
        <v>1</v>
      </c>
      <c r="H33" s="51"/>
      <c r="I33" s="52"/>
      <c r="J33" s="50">
        <v>1</v>
      </c>
      <c r="K33" s="51"/>
      <c r="L33" s="52">
        <f t="shared" si="2"/>
        <v>-18.75</v>
      </c>
      <c r="M33" s="50">
        <v>1</v>
      </c>
      <c r="N33" s="51"/>
      <c r="O33" s="52">
        <f t="shared" si="3"/>
        <v>-15</v>
      </c>
      <c r="P33" s="90">
        <v>1</v>
      </c>
      <c r="Q33" s="99"/>
      <c r="R33" s="52">
        <f t="shared" si="4"/>
        <v>-15</v>
      </c>
      <c r="S33" s="50"/>
      <c r="T33" s="53"/>
      <c r="U33" s="77">
        <f t="shared" si="0"/>
        <v>43.27529999999999</v>
      </c>
      <c r="W33" s="89"/>
    </row>
    <row r="34" spans="1:23" ht="12.75">
      <c r="A34" s="2">
        <v>32</v>
      </c>
      <c r="B34" s="78" t="s">
        <v>93</v>
      </c>
      <c r="C34" s="49">
        <f>'2011年1、2月'!U34</f>
        <v>72.54399999999998</v>
      </c>
      <c r="D34" s="50">
        <v>1</v>
      </c>
      <c r="E34" s="51"/>
      <c r="F34" s="52">
        <f t="shared" si="1"/>
        <v>-15.7895</v>
      </c>
      <c r="G34" s="88">
        <v>1</v>
      </c>
      <c r="H34" s="51"/>
      <c r="I34" s="52"/>
      <c r="J34" s="88">
        <v>1</v>
      </c>
      <c r="K34" s="51"/>
      <c r="L34" s="52">
        <f t="shared" si="2"/>
        <v>-18.75</v>
      </c>
      <c r="M34" s="50">
        <v>1</v>
      </c>
      <c r="N34" s="51"/>
      <c r="O34" s="52">
        <f t="shared" si="3"/>
        <v>-15</v>
      </c>
      <c r="P34" s="90">
        <v>1</v>
      </c>
      <c r="Q34" s="99"/>
      <c r="R34" s="52">
        <f t="shared" si="4"/>
        <v>-15</v>
      </c>
      <c r="S34" s="54"/>
      <c r="T34" s="53"/>
      <c r="U34" s="77">
        <f t="shared" si="0"/>
        <v>8.004499999999979</v>
      </c>
      <c r="W34" s="89"/>
    </row>
    <row r="35" spans="1:23" ht="12.75">
      <c r="A35" s="2">
        <v>33</v>
      </c>
      <c r="B35" s="78" t="s">
        <v>94</v>
      </c>
      <c r="C35" s="49">
        <f>'2011年1、2月'!U35</f>
        <v>92.86529999999999</v>
      </c>
      <c r="D35" s="50">
        <v>1</v>
      </c>
      <c r="E35" s="51"/>
      <c r="F35" s="52">
        <f t="shared" si="1"/>
        <v>-15.7895</v>
      </c>
      <c r="G35" s="50">
        <v>1</v>
      </c>
      <c r="H35" s="51"/>
      <c r="I35" s="52"/>
      <c r="J35" s="50">
        <v>1</v>
      </c>
      <c r="K35" s="51"/>
      <c r="L35" s="52">
        <f t="shared" si="2"/>
        <v>-18.75</v>
      </c>
      <c r="M35" s="50">
        <v>1</v>
      </c>
      <c r="N35" s="51"/>
      <c r="O35" s="52">
        <f t="shared" si="3"/>
        <v>-15</v>
      </c>
      <c r="P35" s="90">
        <v>1</v>
      </c>
      <c r="Q35" s="99"/>
      <c r="R35" s="52">
        <f t="shared" si="4"/>
        <v>-15</v>
      </c>
      <c r="S35" s="50"/>
      <c r="T35" s="53"/>
      <c r="U35" s="77">
        <f aca="true" t="shared" si="5" ref="U35:U53">C35+E35+F35+H35+I35+K35+L35+N35+O35+T35+Q35+R35</f>
        <v>28.325799999999987</v>
      </c>
      <c r="W35" s="89"/>
    </row>
    <row r="36" spans="1:23" ht="12.75">
      <c r="A36" s="2">
        <v>34</v>
      </c>
      <c r="B36" s="79"/>
      <c r="C36" s="55">
        <f>'2011年1、2月'!U36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'2011年1、2月'!U37</f>
        <v>75.45249999999999</v>
      </c>
      <c r="D37" s="56">
        <v>1</v>
      </c>
      <c r="E37" s="57"/>
      <c r="F37" s="58">
        <f t="shared" si="1"/>
        <v>-15.7895</v>
      </c>
      <c r="G37" s="56">
        <v>1</v>
      </c>
      <c r="H37" s="57"/>
      <c r="I37" s="58"/>
      <c r="J37" s="56">
        <v>1</v>
      </c>
      <c r="K37" s="57"/>
      <c r="L37" s="58">
        <f t="shared" si="2"/>
        <v>-18.75</v>
      </c>
      <c r="M37" s="56">
        <v>1</v>
      </c>
      <c r="N37" s="57"/>
      <c r="O37" s="58">
        <f t="shared" si="3"/>
        <v>-15</v>
      </c>
      <c r="P37" s="92">
        <v>1</v>
      </c>
      <c r="Q37" s="101"/>
      <c r="R37" s="58">
        <f t="shared" si="4"/>
        <v>-15</v>
      </c>
      <c r="S37" s="56"/>
      <c r="T37" s="59"/>
      <c r="U37" s="77">
        <f t="shared" si="5"/>
        <v>10.912999999999982</v>
      </c>
      <c r="V37" s="28"/>
      <c r="W37" s="89"/>
    </row>
    <row r="38" spans="1:23" ht="12.75">
      <c r="A38" s="2">
        <v>36</v>
      </c>
      <c r="B38" s="79" t="s">
        <v>96</v>
      </c>
      <c r="C38" s="55">
        <f>'2011年1、2月'!U38</f>
        <v>23.847</v>
      </c>
      <c r="D38" s="56">
        <v>1</v>
      </c>
      <c r="E38" s="57"/>
      <c r="F38" s="58">
        <f t="shared" si="1"/>
        <v>-15.7895</v>
      </c>
      <c r="G38" s="56"/>
      <c r="H38" s="57"/>
      <c r="I38" s="58"/>
      <c r="J38" s="56">
        <v>1</v>
      </c>
      <c r="K38" s="57"/>
      <c r="L38" s="58">
        <f t="shared" si="2"/>
        <v>-18.75</v>
      </c>
      <c r="M38" s="56">
        <v>1</v>
      </c>
      <c r="N38" s="57"/>
      <c r="O38" s="58">
        <f t="shared" si="3"/>
        <v>-15</v>
      </c>
      <c r="P38" s="92">
        <v>1</v>
      </c>
      <c r="Q38" s="101"/>
      <c r="R38" s="58">
        <f t="shared" si="4"/>
        <v>-15</v>
      </c>
      <c r="S38" s="60"/>
      <c r="T38" s="59"/>
      <c r="U38" s="77">
        <f t="shared" si="5"/>
        <v>-40.692499999999995</v>
      </c>
      <c r="W38" s="89"/>
    </row>
    <row r="39" spans="1:23" ht="12.75">
      <c r="A39" s="2">
        <v>37</v>
      </c>
      <c r="B39" s="82" t="s">
        <v>97</v>
      </c>
      <c r="C39" s="67">
        <f>'2011年1、2月'!U39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2"/>
        <v>0</v>
      </c>
      <c r="M39" s="68"/>
      <c r="N39" s="69"/>
      <c r="O39" s="70">
        <f t="shared" si="3"/>
        <v>0</v>
      </c>
      <c r="P39" s="93"/>
      <c r="Q39" s="102"/>
      <c r="R39" s="70">
        <f t="shared" si="4"/>
        <v>0</v>
      </c>
      <c r="S39" s="68"/>
      <c r="T39" s="71"/>
      <c r="U39" s="77">
        <f t="shared" si="5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'2011年1、2月'!U40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f t="shared" si="2"/>
        <v>0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23.5893</v>
      </c>
      <c r="W40" s="89"/>
    </row>
    <row r="41" spans="1:23" ht="12.75">
      <c r="A41" s="2">
        <v>39</v>
      </c>
      <c r="B41" s="82"/>
      <c r="C41" s="67">
        <f>'2011年1、2月'!U41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'2011年1、2月'!U42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'2011年1、2月'!U43</f>
        <v>-71.3898</v>
      </c>
      <c r="D43" s="65"/>
      <c r="E43" s="74"/>
      <c r="F43" s="64">
        <f t="shared" si="1"/>
        <v>0</v>
      </c>
      <c r="G43" s="65">
        <v>1</v>
      </c>
      <c r="H43" s="74"/>
      <c r="I43" s="64"/>
      <c r="J43" s="65">
        <v>1</v>
      </c>
      <c r="K43" s="74"/>
      <c r="L43" s="64">
        <f t="shared" si="2"/>
        <v>-18.75</v>
      </c>
      <c r="M43" s="65"/>
      <c r="N43" s="74"/>
      <c r="O43" s="64">
        <f t="shared" si="3"/>
        <v>0</v>
      </c>
      <c r="P43" s="97">
        <v>1</v>
      </c>
      <c r="Q43" s="106">
        <v>200</v>
      </c>
      <c r="R43" s="64">
        <f t="shared" si="4"/>
        <v>-15</v>
      </c>
      <c r="S43" s="65"/>
      <c r="T43" s="66"/>
      <c r="U43" s="77">
        <f t="shared" si="5"/>
        <v>94.8602</v>
      </c>
      <c r="W43" s="89"/>
    </row>
    <row r="44" spans="1:23" ht="12.75">
      <c r="A44" s="2">
        <v>42</v>
      </c>
      <c r="B44" s="80" t="s">
        <v>100</v>
      </c>
      <c r="C44" s="61">
        <f>'2011年1、2月'!U44</f>
        <v>57.0139</v>
      </c>
      <c r="D44" s="65">
        <v>1</v>
      </c>
      <c r="E44" s="74"/>
      <c r="F44" s="64">
        <f t="shared" si="1"/>
        <v>-15.7895</v>
      </c>
      <c r="G44" s="65">
        <v>2</v>
      </c>
      <c r="H44" s="74"/>
      <c r="I44" s="64"/>
      <c r="J44" s="65">
        <v>1</v>
      </c>
      <c r="K44" s="74"/>
      <c r="L44" s="64">
        <f t="shared" si="2"/>
        <v>-18.75</v>
      </c>
      <c r="M44" s="65">
        <v>1</v>
      </c>
      <c r="N44" s="74"/>
      <c r="O44" s="64">
        <f t="shared" si="3"/>
        <v>-15</v>
      </c>
      <c r="P44" s="97">
        <v>1</v>
      </c>
      <c r="Q44" s="106">
        <v>100</v>
      </c>
      <c r="R44" s="64">
        <f t="shared" si="4"/>
        <v>-15</v>
      </c>
      <c r="S44" s="65"/>
      <c r="T44" s="66"/>
      <c r="U44" s="77">
        <f t="shared" si="5"/>
        <v>92.4744</v>
      </c>
      <c r="W44" s="89"/>
    </row>
    <row r="45" spans="1:23" ht="12.75">
      <c r="A45" s="2">
        <v>43</v>
      </c>
      <c r="B45" s="81"/>
      <c r="C45" s="43">
        <f>'2011年1、2月'!U45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'2011年1、2月'!U46</f>
        <v>27.843199999999996</v>
      </c>
      <c r="D46" s="44"/>
      <c r="E46" s="75"/>
      <c r="F46" s="46">
        <f t="shared" si="1"/>
        <v>0</v>
      </c>
      <c r="G46" s="44">
        <v>1</v>
      </c>
      <c r="H46" s="75"/>
      <c r="I46" s="46"/>
      <c r="J46" s="44">
        <v>1</v>
      </c>
      <c r="K46" s="75"/>
      <c r="L46" s="46">
        <f t="shared" si="2"/>
        <v>-18.75</v>
      </c>
      <c r="M46" s="44">
        <v>1</v>
      </c>
      <c r="N46" s="75">
        <v>100</v>
      </c>
      <c r="O46" s="46">
        <f t="shared" si="3"/>
        <v>-15</v>
      </c>
      <c r="P46" s="96">
        <v>1</v>
      </c>
      <c r="Q46" s="105"/>
      <c r="R46" s="46">
        <f t="shared" si="4"/>
        <v>-15</v>
      </c>
      <c r="S46" s="44"/>
      <c r="T46" s="47"/>
      <c r="U46" s="77">
        <f t="shared" si="5"/>
        <v>79.0932</v>
      </c>
      <c r="W46" s="89"/>
    </row>
    <row r="47" spans="1:23" ht="12.75">
      <c r="A47" s="2">
        <v>45</v>
      </c>
      <c r="B47" s="81" t="s">
        <v>124</v>
      </c>
      <c r="C47" s="43">
        <f>'2011年1、2月'!U47</f>
        <v>62.372099999999996</v>
      </c>
      <c r="D47" s="48"/>
      <c r="E47" s="75"/>
      <c r="F47" s="46">
        <f t="shared" si="1"/>
        <v>0</v>
      </c>
      <c r="G47" s="48">
        <v>1</v>
      </c>
      <c r="H47" s="75">
        <v>300</v>
      </c>
      <c r="I47" s="46">
        <v>-300</v>
      </c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</v>
      </c>
      <c r="P47" s="98">
        <v>1</v>
      </c>
      <c r="Q47" s="107"/>
      <c r="R47" s="46">
        <f t="shared" si="4"/>
        <v>-15</v>
      </c>
      <c r="S47" s="48"/>
      <c r="T47" s="47"/>
      <c r="U47" s="77">
        <f t="shared" si="5"/>
        <v>32.37209999999999</v>
      </c>
      <c r="W47" s="89"/>
    </row>
    <row r="48" spans="1:23" ht="12.75">
      <c r="A48" s="2">
        <v>46</v>
      </c>
      <c r="B48" s="78"/>
      <c r="C48" s="49">
        <f>'2011年1、2月'!U48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'2011年1、2月'!U49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>
        <f t="shared" si="2"/>
        <v>0</v>
      </c>
      <c r="M49" s="50"/>
      <c r="N49" s="51"/>
      <c r="O49" s="52">
        <f t="shared" si="3"/>
        <v>0</v>
      </c>
      <c r="P49" s="90"/>
      <c r="Q49" s="108"/>
      <c r="R49" s="52">
        <f t="shared" si="4"/>
        <v>0</v>
      </c>
      <c r="S49" s="54"/>
      <c r="T49" s="53"/>
      <c r="U49" s="77">
        <f t="shared" si="5"/>
        <v>-19.9791</v>
      </c>
      <c r="W49" s="89"/>
    </row>
    <row r="50" spans="1:23" ht="12.75">
      <c r="A50" s="2">
        <v>48</v>
      </c>
      <c r="B50" s="78" t="s">
        <v>102</v>
      </c>
      <c r="C50" s="49">
        <f>'2011年1、2月'!U50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>
        <f t="shared" si="2"/>
        <v>0</v>
      </c>
      <c r="M50" s="50"/>
      <c r="N50" s="51"/>
      <c r="O50" s="52">
        <f t="shared" si="3"/>
        <v>0</v>
      </c>
      <c r="P50" s="90"/>
      <c r="Q50" s="108"/>
      <c r="R50" s="52">
        <f t="shared" si="4"/>
        <v>0</v>
      </c>
      <c r="S50" s="50"/>
      <c r="T50" s="53"/>
      <c r="U50" s="77">
        <f t="shared" si="5"/>
        <v>-20.1176</v>
      </c>
      <c r="W50" s="89"/>
    </row>
    <row r="51" spans="1:23" ht="12.75">
      <c r="A51" s="2">
        <v>49</v>
      </c>
      <c r="B51" s="79" t="s">
        <v>103</v>
      </c>
      <c r="C51" s="55">
        <f>'2011年1、2月'!U51</f>
        <v>0.5377999999999998</v>
      </c>
      <c r="D51" s="56"/>
      <c r="E51" s="73"/>
      <c r="F51" s="58">
        <f t="shared" si="1"/>
        <v>0</v>
      </c>
      <c r="G51" s="56"/>
      <c r="H51" s="73"/>
      <c r="I51" s="58"/>
      <c r="J51" s="56"/>
      <c r="K51" s="73">
        <v>-0.5378</v>
      </c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-1.1102230246251565E-16</v>
      </c>
      <c r="W51" s="89"/>
    </row>
    <row r="52" spans="1:23" ht="12.75">
      <c r="A52" s="2">
        <v>50</v>
      </c>
      <c r="B52" s="79" t="s">
        <v>104</v>
      </c>
      <c r="C52" s="55">
        <f>'2011年1、2月'!U52</f>
        <v>-8.642800000000001</v>
      </c>
      <c r="D52" s="60"/>
      <c r="E52" s="73"/>
      <c r="F52" s="58">
        <f t="shared" si="1"/>
        <v>0</v>
      </c>
      <c r="G52" s="60"/>
      <c r="H52" s="73"/>
      <c r="I52" s="58"/>
      <c r="J52" s="60"/>
      <c r="K52" s="73">
        <v>0.5378</v>
      </c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-8.105</v>
      </c>
      <c r="W52" s="89"/>
    </row>
    <row r="53" spans="1:23" ht="12.75">
      <c r="A53" s="2">
        <v>51</v>
      </c>
      <c r="B53" s="87"/>
      <c r="C53" s="55">
        <f>'2011年1、2月'!U53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19</v>
      </c>
      <c r="F55" s="1">
        <f>E66/D55</f>
        <v>15.789473684210526</v>
      </c>
      <c r="G55" s="1">
        <f>SUM(G3:G53)</f>
        <v>18</v>
      </c>
      <c r="I55" s="1">
        <f>H66/G55</f>
        <v>16.666666666666668</v>
      </c>
      <c r="J55" s="1">
        <f>SUM(J3:J53)</f>
        <v>16</v>
      </c>
      <c r="L55" s="1">
        <f>K66/J55</f>
        <v>18.75</v>
      </c>
      <c r="M55" s="1">
        <f>SUM(M3:M53)</f>
        <v>20</v>
      </c>
      <c r="O55" s="1">
        <f>N66/M55</f>
        <v>15</v>
      </c>
      <c r="P55" s="1">
        <f>SUM(P3:P53)</f>
        <v>20</v>
      </c>
      <c r="R55" s="1">
        <f>Q66/P55</f>
        <v>15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105</v>
      </c>
      <c r="F56" s="34" t="s">
        <v>106</v>
      </c>
      <c r="G56" s="33" t="s">
        <v>105</v>
      </c>
      <c r="I56" s="34" t="s">
        <v>106</v>
      </c>
      <c r="J56" s="33" t="s">
        <v>105</v>
      </c>
      <c r="L56" s="34" t="s">
        <v>106</v>
      </c>
      <c r="M56" s="33" t="s">
        <v>105</v>
      </c>
      <c r="O56" s="34" t="s">
        <v>106</v>
      </c>
      <c r="P56" s="33" t="s">
        <v>105</v>
      </c>
      <c r="R56" s="34" t="s">
        <v>106</v>
      </c>
    </row>
    <row r="57" spans="5:21" ht="12.75">
      <c r="E57" s="28" t="s">
        <v>107</v>
      </c>
      <c r="F57" s="1">
        <f>SUM(F3:F53)</f>
        <v>-300.0005</v>
      </c>
      <c r="H57" s="28" t="s">
        <v>107</v>
      </c>
      <c r="I57" s="1">
        <f>SUM(I3:I53)</f>
        <v>-300</v>
      </c>
      <c r="K57" s="28" t="s">
        <v>107</v>
      </c>
      <c r="L57" s="1">
        <f>SUM(L3:L53)</f>
        <v>-300</v>
      </c>
      <c r="N57" s="28" t="s">
        <v>107</v>
      </c>
      <c r="O57" s="1">
        <f>SUM(O3:O53)</f>
        <v>-300</v>
      </c>
      <c r="Q57" s="28" t="s">
        <v>107</v>
      </c>
      <c r="R57" s="1">
        <f>SUM(R3:R53)</f>
        <v>-300</v>
      </c>
      <c r="U57" s="19"/>
    </row>
    <row r="58" spans="2:21" ht="12.75">
      <c r="B58" s="29" t="s">
        <v>108</v>
      </c>
      <c r="C58" s="27">
        <f>SUM(C3:C53)</f>
        <v>1299.9995999999996</v>
      </c>
      <c r="E58" s="29"/>
      <c r="H58" s="29"/>
      <c r="K58" s="29"/>
      <c r="N58" s="29"/>
      <c r="Q58" s="29"/>
      <c r="U58" s="19"/>
    </row>
    <row r="59" spans="19:23" ht="12.75">
      <c r="S59" s="129" t="s">
        <v>8</v>
      </c>
      <c r="T59" s="129"/>
      <c r="U59" s="41">
        <f>SUM(U3:U53)</f>
        <v>1099.9990999999998</v>
      </c>
      <c r="W59" s="89">
        <f>U59</f>
        <v>1099.9990999999998</v>
      </c>
    </row>
    <row r="60" spans="4:20" ht="12.75" customHeight="1">
      <c r="D60" s="116" t="s">
        <v>117</v>
      </c>
      <c r="E60" s="117"/>
      <c r="F60" s="118"/>
      <c r="G60" s="116" t="s">
        <v>118</v>
      </c>
      <c r="H60" s="117"/>
      <c r="I60" s="118"/>
      <c r="J60" s="116" t="s">
        <v>119</v>
      </c>
      <c r="K60" s="117"/>
      <c r="L60" s="118"/>
      <c r="M60" s="116" t="s">
        <v>120</v>
      </c>
      <c r="N60" s="117"/>
      <c r="O60" s="118"/>
      <c r="P60" s="116" t="s">
        <v>121</v>
      </c>
      <c r="Q60" s="117"/>
      <c r="R60" s="118"/>
      <c r="S60" s="130"/>
      <c r="T60" s="130"/>
    </row>
    <row r="61" spans="4:20" ht="12.75">
      <c r="D61" s="119"/>
      <c r="E61" s="120"/>
      <c r="F61" s="121"/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30"/>
      <c r="T61" s="130"/>
    </row>
    <row r="62" spans="4:20" ht="12.75">
      <c r="D62" s="119"/>
      <c r="E62" s="120"/>
      <c r="F62" s="121"/>
      <c r="G62" s="119"/>
      <c r="H62" s="120"/>
      <c r="I62" s="121"/>
      <c r="J62" s="119"/>
      <c r="K62" s="120"/>
      <c r="L62" s="121"/>
      <c r="M62" s="119"/>
      <c r="N62" s="120"/>
      <c r="O62" s="121"/>
      <c r="P62" s="119"/>
      <c r="Q62" s="120"/>
      <c r="R62" s="121"/>
      <c r="S62" s="130"/>
      <c r="T62" s="130"/>
    </row>
    <row r="63" spans="4:20" ht="12.75">
      <c r="D63" s="119"/>
      <c r="E63" s="120"/>
      <c r="F63" s="121"/>
      <c r="G63" s="119"/>
      <c r="H63" s="120"/>
      <c r="I63" s="121"/>
      <c r="J63" s="119"/>
      <c r="K63" s="120"/>
      <c r="L63" s="121"/>
      <c r="M63" s="119"/>
      <c r="N63" s="120"/>
      <c r="O63" s="121"/>
      <c r="P63" s="119"/>
      <c r="Q63" s="120"/>
      <c r="R63" s="121"/>
      <c r="S63" s="130"/>
      <c r="T63" s="130"/>
    </row>
    <row r="64" spans="4:20" ht="12.75"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30"/>
      <c r="T64" s="130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112</v>
      </c>
      <c r="H68" s="39">
        <v>300</v>
      </c>
      <c r="I68" s="40"/>
      <c r="J68" s="85" t="s">
        <v>112</v>
      </c>
      <c r="K68" s="39">
        <v>300</v>
      </c>
      <c r="L68" s="40"/>
      <c r="M68" s="85" t="s">
        <v>112</v>
      </c>
      <c r="N68" s="39">
        <v>300</v>
      </c>
      <c r="O68" s="40"/>
      <c r="P68" s="85" t="s">
        <v>112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2"/>
      <c r="E74" s="122"/>
      <c r="F74" s="122"/>
      <c r="G74" s="122"/>
      <c r="H74" s="122"/>
      <c r="I74" s="122"/>
      <c r="J74" s="122" t="s">
        <v>127</v>
      </c>
      <c r="K74" s="122"/>
      <c r="L74" s="122"/>
      <c r="M74" s="122"/>
      <c r="N74" s="122"/>
      <c r="O74" s="122"/>
      <c r="P74" s="122"/>
      <c r="Q74" s="122"/>
      <c r="R74" s="122"/>
    </row>
    <row r="75" spans="4:18" ht="16.5" customHeight="1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6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4.25" customHeight="1">
      <c r="D77" s="122"/>
      <c r="E77" s="122"/>
      <c r="F77" s="122"/>
      <c r="G77" s="122" t="s">
        <v>123</v>
      </c>
      <c r="H77" s="122"/>
      <c r="I77" s="122"/>
      <c r="J77" s="122" t="s">
        <v>126</v>
      </c>
      <c r="K77" s="122"/>
      <c r="L77" s="122"/>
      <c r="M77" s="122"/>
      <c r="N77" s="122"/>
      <c r="O77" s="122"/>
      <c r="P77" s="122"/>
      <c r="Q77" s="122"/>
      <c r="R77" s="122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4:17" ht="12.75">
      <c r="D80" s="123" t="s">
        <v>113</v>
      </c>
      <c r="E80" s="124"/>
      <c r="G80" s="123" t="s">
        <v>113</v>
      </c>
      <c r="H80" s="124"/>
      <c r="J80" s="123" t="s">
        <v>113</v>
      </c>
      <c r="K80" s="124"/>
      <c r="M80" s="123" t="s">
        <v>113</v>
      </c>
      <c r="N80" s="124"/>
      <c r="P80" s="123" t="s">
        <v>113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114</v>
      </c>
      <c r="E87" s="124"/>
      <c r="G87" s="123" t="s">
        <v>114</v>
      </c>
      <c r="H87" s="124"/>
      <c r="J87" s="123" t="s">
        <v>114</v>
      </c>
      <c r="K87" s="124"/>
      <c r="M87" s="123" t="s">
        <v>114</v>
      </c>
      <c r="N87" s="124"/>
      <c r="P87" s="123" t="s">
        <v>114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 t="s">
        <v>122</v>
      </c>
      <c r="J89" s="109"/>
      <c r="M89" s="109"/>
      <c r="P89" s="109"/>
    </row>
    <row r="95" spans="4:18" ht="12.75" customHeight="1">
      <c r="D95" s="131" t="s">
        <v>115</v>
      </c>
      <c r="E95" s="131"/>
      <c r="F95" s="131"/>
      <c r="G95" s="131" t="s">
        <v>115</v>
      </c>
      <c r="H95" s="131"/>
      <c r="I95" s="131"/>
      <c r="J95" s="131" t="s">
        <v>115</v>
      </c>
      <c r="K95" s="131"/>
      <c r="L95" s="131"/>
      <c r="M95" s="131" t="s">
        <v>115</v>
      </c>
      <c r="N95" s="131"/>
      <c r="O95" s="131"/>
      <c r="P95" s="131" t="s">
        <v>115</v>
      </c>
      <c r="Q95" s="131"/>
      <c r="R95" s="131"/>
    </row>
    <row r="96" spans="4:18" ht="12.75"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4:18" ht="12.75"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124</v>
      </c>
      <c r="K99" s="28" t="s">
        <v>125</v>
      </c>
      <c r="L99" s="42"/>
      <c r="M99" s="83" t="s">
        <v>128</v>
      </c>
      <c r="N99" s="28"/>
      <c r="O99" s="42"/>
      <c r="P99" s="83"/>
      <c r="Q99" s="28"/>
      <c r="R99" s="42"/>
    </row>
    <row r="102" spans="4:18" ht="12.75">
      <c r="D102" s="125" t="s">
        <v>116</v>
      </c>
      <c r="E102" s="124"/>
      <c r="F102" s="124"/>
      <c r="G102" s="125" t="s">
        <v>116</v>
      </c>
      <c r="H102" s="124"/>
      <c r="I102" s="124"/>
      <c r="J102" s="125" t="s">
        <v>116</v>
      </c>
      <c r="K102" s="124"/>
      <c r="L102" s="124"/>
      <c r="M102" s="125" t="s">
        <v>116</v>
      </c>
      <c r="N102" s="124"/>
      <c r="O102" s="124"/>
      <c r="P102" s="125" t="s">
        <v>116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6">
        <v>40636</v>
      </c>
      <c r="E1" s="127"/>
      <c r="F1" s="128"/>
      <c r="G1" s="16"/>
      <c r="H1" s="24">
        <v>40643</v>
      </c>
      <c r="I1" s="17"/>
      <c r="J1" s="30"/>
      <c r="K1" s="24">
        <v>40650</v>
      </c>
      <c r="L1" s="31"/>
      <c r="M1" s="16"/>
      <c r="N1" s="24">
        <v>40657</v>
      </c>
      <c r="O1" s="17"/>
      <c r="P1" s="16"/>
      <c r="Q1" s="24">
        <v>40664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'2011年3月'!U3</f>
        <v>99.11670000000001</v>
      </c>
      <c r="D3" s="50">
        <v>1</v>
      </c>
      <c r="E3" s="51"/>
      <c r="F3" s="52">
        <f>-16.3889*D3</f>
        <v>-16.3889</v>
      </c>
      <c r="G3" s="50"/>
      <c r="H3" s="51"/>
      <c r="I3" s="52"/>
      <c r="J3" s="50"/>
      <c r="K3" s="51"/>
      <c r="L3" s="52"/>
      <c r="M3" s="50"/>
      <c r="N3" s="51"/>
      <c r="O3" s="52"/>
      <c r="P3" s="90"/>
      <c r="Q3" s="99"/>
      <c r="R3" s="52"/>
      <c r="S3" s="50"/>
      <c r="T3" s="53"/>
      <c r="U3" s="77">
        <f aca="true" t="shared" si="0" ref="U3:U34">C3+E3+F3+H3+I3+K3+L3+N3+O3+T3+Q3+R3</f>
        <v>82.7278</v>
      </c>
      <c r="W3" s="89"/>
    </row>
    <row r="4" spans="1:23" ht="12.75">
      <c r="A4" s="2">
        <v>2</v>
      </c>
      <c r="B4" s="76" t="s">
        <v>3</v>
      </c>
      <c r="C4" s="49">
        <f>'2011年3月'!U4</f>
        <v>21.943499999999986</v>
      </c>
      <c r="D4" s="50">
        <v>1</v>
      </c>
      <c r="E4" s="51"/>
      <c r="F4" s="52">
        <f aca="true" t="shared" si="1" ref="F4:F53">-16.3889*D4</f>
        <v>-16.3889</v>
      </c>
      <c r="G4" s="50"/>
      <c r="H4" s="51"/>
      <c r="I4" s="52"/>
      <c r="J4" s="50"/>
      <c r="K4" s="51"/>
      <c r="L4" s="52"/>
      <c r="M4" s="50"/>
      <c r="N4" s="51"/>
      <c r="O4" s="52"/>
      <c r="P4" s="90"/>
      <c r="Q4" s="99"/>
      <c r="R4" s="52"/>
      <c r="S4" s="54"/>
      <c r="T4" s="53"/>
      <c r="U4" s="77">
        <f t="shared" si="0"/>
        <v>5.554599999999986</v>
      </c>
      <c r="W4" s="89"/>
    </row>
    <row r="5" spans="1:23" ht="12.75">
      <c r="A5" s="2">
        <v>3</v>
      </c>
      <c r="B5" s="78"/>
      <c r="C5" s="49">
        <f>'2011年3月'!U5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/>
      <c r="M5" s="50"/>
      <c r="N5" s="51"/>
      <c r="O5" s="52"/>
      <c r="P5" s="90"/>
      <c r="Q5" s="99"/>
      <c r="R5" s="52"/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'2011年3月'!U6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/>
      <c r="M6" s="60"/>
      <c r="N6" s="57"/>
      <c r="O6" s="58"/>
      <c r="P6" s="91"/>
      <c r="Q6" s="100"/>
      <c r="R6" s="58"/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'2011年3月'!U7</f>
        <v>12.715900000000001</v>
      </c>
      <c r="D7" s="56"/>
      <c r="E7" s="57"/>
      <c r="F7" s="58">
        <f t="shared" si="1"/>
        <v>0</v>
      </c>
      <c r="G7" s="56"/>
      <c r="H7" s="57"/>
      <c r="I7" s="58"/>
      <c r="J7" s="56"/>
      <c r="K7" s="57"/>
      <c r="L7" s="58"/>
      <c r="M7" s="56"/>
      <c r="N7" s="57"/>
      <c r="O7" s="58"/>
      <c r="P7" s="92"/>
      <c r="Q7" s="101"/>
      <c r="R7" s="58"/>
      <c r="S7" s="56"/>
      <c r="T7" s="59"/>
      <c r="U7" s="77">
        <f t="shared" si="0"/>
        <v>12.715900000000001</v>
      </c>
      <c r="W7" s="89"/>
    </row>
    <row r="8" spans="1:23" ht="12.75">
      <c r="A8" s="2">
        <v>6</v>
      </c>
      <c r="B8" s="79"/>
      <c r="C8" s="55">
        <f>'2011年3月'!U8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/>
      <c r="M8" s="56"/>
      <c r="N8" s="57"/>
      <c r="O8" s="58"/>
      <c r="P8" s="92"/>
      <c r="Q8" s="101"/>
      <c r="R8" s="58"/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'2011年3月'!U9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/>
      <c r="M9" s="112"/>
      <c r="N9" s="111"/>
      <c r="O9" s="70"/>
      <c r="P9" s="113"/>
      <c r="Q9" s="114"/>
      <c r="R9" s="70"/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129</v>
      </c>
      <c r="C10" s="67">
        <f>'2011年3月'!U10</f>
        <v>35.713599999999985</v>
      </c>
      <c r="D10" s="72">
        <v>1</v>
      </c>
      <c r="E10" s="69"/>
      <c r="F10" s="70">
        <f t="shared" si="1"/>
        <v>-16.3889</v>
      </c>
      <c r="G10" s="72"/>
      <c r="H10" s="69"/>
      <c r="I10" s="70"/>
      <c r="J10" s="72"/>
      <c r="K10" s="69"/>
      <c r="L10" s="70"/>
      <c r="M10" s="72"/>
      <c r="N10" s="69"/>
      <c r="O10" s="70"/>
      <c r="P10" s="94"/>
      <c r="Q10" s="103"/>
      <c r="R10" s="70"/>
      <c r="S10" s="72"/>
      <c r="T10" s="71"/>
      <c r="U10" s="77">
        <f t="shared" si="0"/>
        <v>19.324699999999986</v>
      </c>
      <c r="W10" s="89"/>
    </row>
    <row r="11" spans="1:23" ht="12.75">
      <c r="A11" s="2">
        <v>9</v>
      </c>
      <c r="B11" s="82" t="s">
        <v>130</v>
      </c>
      <c r="C11" s="67">
        <f>'2011年3月'!U11</f>
        <v>61.203599999999994</v>
      </c>
      <c r="D11" s="68"/>
      <c r="E11" s="69"/>
      <c r="F11" s="70">
        <f t="shared" si="1"/>
        <v>0</v>
      </c>
      <c r="G11" s="68"/>
      <c r="H11" s="69"/>
      <c r="I11" s="70"/>
      <c r="J11" s="68"/>
      <c r="K11" s="69"/>
      <c r="L11" s="70"/>
      <c r="M11" s="68"/>
      <c r="N11" s="69"/>
      <c r="O11" s="70"/>
      <c r="P11" s="93"/>
      <c r="Q11" s="102"/>
      <c r="R11" s="70"/>
      <c r="S11" s="68"/>
      <c r="T11" s="71"/>
      <c r="U11" s="77">
        <f t="shared" si="0"/>
        <v>61.203599999999994</v>
      </c>
      <c r="W11" s="89"/>
    </row>
    <row r="12" spans="1:23" ht="12.75">
      <c r="A12" s="2">
        <v>10</v>
      </c>
      <c r="B12" s="80" t="s">
        <v>74</v>
      </c>
      <c r="C12" s="61">
        <f>'2011年3月'!U12</f>
        <v>7.105699999999985</v>
      </c>
      <c r="D12" s="62">
        <v>1</v>
      </c>
      <c r="E12" s="63">
        <v>100</v>
      </c>
      <c r="F12" s="64">
        <f t="shared" si="1"/>
        <v>-16.3889</v>
      </c>
      <c r="G12" s="62"/>
      <c r="H12" s="63"/>
      <c r="I12" s="64"/>
      <c r="J12" s="62"/>
      <c r="K12" s="63"/>
      <c r="L12" s="64"/>
      <c r="M12" s="62"/>
      <c r="N12" s="63"/>
      <c r="O12" s="64"/>
      <c r="P12" s="95"/>
      <c r="Q12" s="104"/>
      <c r="R12" s="64"/>
      <c r="S12" s="62"/>
      <c r="T12" s="66"/>
      <c r="U12" s="77">
        <f t="shared" si="0"/>
        <v>90.71679999999998</v>
      </c>
      <c r="W12" s="89"/>
    </row>
    <row r="13" spans="1:23" ht="12.75">
      <c r="A13" s="2">
        <v>11</v>
      </c>
      <c r="B13" s="80" t="s">
        <v>131</v>
      </c>
      <c r="C13" s="61">
        <f>'2011年3月'!U13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/>
      <c r="M13" s="62"/>
      <c r="N13" s="63"/>
      <c r="O13" s="64"/>
      <c r="P13" s="95"/>
      <c r="Q13" s="104"/>
      <c r="R13" s="64"/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132</v>
      </c>
      <c r="C14" s="61">
        <f>'2011年3月'!U14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/>
      <c r="M14" s="62"/>
      <c r="N14" s="63"/>
      <c r="O14" s="64"/>
      <c r="P14" s="95"/>
      <c r="Q14" s="104"/>
      <c r="R14" s="64"/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'2011年3月'!U15</f>
        <v>71.6558</v>
      </c>
      <c r="D15" s="44"/>
      <c r="E15" s="45"/>
      <c r="F15" s="46">
        <f t="shared" si="1"/>
        <v>0</v>
      </c>
      <c r="G15" s="44"/>
      <c r="H15" s="45"/>
      <c r="I15" s="46"/>
      <c r="J15" s="44"/>
      <c r="K15" s="45"/>
      <c r="L15" s="46"/>
      <c r="M15" s="44"/>
      <c r="N15" s="45"/>
      <c r="O15" s="46"/>
      <c r="P15" s="96"/>
      <c r="Q15" s="105"/>
      <c r="R15" s="46"/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133</v>
      </c>
      <c r="C16" s="43">
        <f>'2011年3月'!U16</f>
        <v>-16.822200000000013</v>
      </c>
      <c r="D16" s="44">
        <v>1</v>
      </c>
      <c r="E16" s="45"/>
      <c r="F16" s="46">
        <f t="shared" si="1"/>
        <v>-16.3889</v>
      </c>
      <c r="G16" s="44"/>
      <c r="H16" s="45"/>
      <c r="I16" s="46"/>
      <c r="J16" s="44"/>
      <c r="K16" s="45"/>
      <c r="L16" s="46"/>
      <c r="M16" s="44"/>
      <c r="N16" s="45"/>
      <c r="O16" s="46"/>
      <c r="P16" s="96"/>
      <c r="Q16" s="105"/>
      <c r="R16" s="46"/>
      <c r="S16" s="44"/>
      <c r="T16" s="47"/>
      <c r="U16" s="77">
        <f t="shared" si="0"/>
        <v>-33.211100000000016</v>
      </c>
      <c r="W16" s="89"/>
    </row>
    <row r="17" spans="1:23" ht="12.75">
      <c r="A17" s="2">
        <v>15</v>
      </c>
      <c r="B17" s="81"/>
      <c r="C17" s="43">
        <f>'2011年3月'!U17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/>
      <c r="M17" s="44"/>
      <c r="N17" s="45"/>
      <c r="O17" s="46"/>
      <c r="P17" s="96"/>
      <c r="Q17" s="105"/>
      <c r="R17" s="46"/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'2011年3月'!U18</f>
        <v>-58.79800000000001</v>
      </c>
      <c r="D18" s="50">
        <v>1</v>
      </c>
      <c r="E18" s="51"/>
      <c r="F18" s="52">
        <f t="shared" si="1"/>
        <v>-16.3889</v>
      </c>
      <c r="G18" s="50"/>
      <c r="H18" s="51"/>
      <c r="I18" s="52"/>
      <c r="J18" s="50"/>
      <c r="K18" s="51"/>
      <c r="L18" s="52"/>
      <c r="M18" s="50"/>
      <c r="N18" s="51"/>
      <c r="O18" s="52"/>
      <c r="P18" s="90"/>
      <c r="Q18" s="99"/>
      <c r="R18" s="52"/>
      <c r="S18" s="50"/>
      <c r="T18" s="53"/>
      <c r="U18" s="77">
        <f t="shared" si="0"/>
        <v>-75.18690000000001</v>
      </c>
      <c r="W18" s="89"/>
    </row>
    <row r="19" spans="1:23" ht="12.75">
      <c r="A19" s="2">
        <v>17</v>
      </c>
      <c r="B19" s="78" t="s">
        <v>67</v>
      </c>
      <c r="C19" s="49">
        <f>'2011年3月'!U19</f>
        <v>21.92609999999999</v>
      </c>
      <c r="D19" s="50">
        <v>1</v>
      </c>
      <c r="E19" s="51"/>
      <c r="F19" s="52">
        <f t="shared" si="1"/>
        <v>-16.3889</v>
      </c>
      <c r="G19" s="50"/>
      <c r="H19" s="51"/>
      <c r="I19" s="52"/>
      <c r="J19" s="50"/>
      <c r="K19" s="51"/>
      <c r="L19" s="52"/>
      <c r="M19" s="50"/>
      <c r="N19" s="51"/>
      <c r="O19" s="52"/>
      <c r="P19" s="90"/>
      <c r="Q19" s="99"/>
      <c r="R19" s="52"/>
      <c r="S19" s="54"/>
      <c r="T19" s="53"/>
      <c r="U19" s="77">
        <f t="shared" si="0"/>
        <v>5.5371999999999915</v>
      </c>
      <c r="W19" s="89"/>
    </row>
    <row r="20" spans="1:23" ht="12.75">
      <c r="A20" s="2">
        <v>18</v>
      </c>
      <c r="B20" s="78" t="s">
        <v>134</v>
      </c>
      <c r="C20" s="49">
        <f>'2011年3月'!U20</f>
        <v>62.846900000000005</v>
      </c>
      <c r="D20" s="50"/>
      <c r="E20" s="51"/>
      <c r="F20" s="52">
        <f t="shared" si="1"/>
        <v>0</v>
      </c>
      <c r="G20" s="50"/>
      <c r="H20" s="51"/>
      <c r="I20" s="52"/>
      <c r="J20" s="50"/>
      <c r="K20" s="51"/>
      <c r="L20" s="52"/>
      <c r="M20" s="50"/>
      <c r="N20" s="51"/>
      <c r="O20" s="52"/>
      <c r="P20" s="90"/>
      <c r="Q20" s="99"/>
      <c r="R20" s="52"/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'2011年3月'!U21</f>
        <v>49.72569999999999</v>
      </c>
      <c r="D21" s="56">
        <v>1</v>
      </c>
      <c r="E21" s="57"/>
      <c r="F21" s="58">
        <f t="shared" si="1"/>
        <v>-16.3889</v>
      </c>
      <c r="G21" s="56"/>
      <c r="H21" s="57"/>
      <c r="I21" s="58"/>
      <c r="J21" s="56"/>
      <c r="K21" s="57"/>
      <c r="L21" s="58"/>
      <c r="M21" s="56"/>
      <c r="N21" s="57"/>
      <c r="O21" s="58"/>
      <c r="P21" s="92"/>
      <c r="Q21" s="101"/>
      <c r="R21" s="58"/>
      <c r="S21" s="60"/>
      <c r="T21" s="59"/>
      <c r="U21" s="77">
        <f t="shared" si="0"/>
        <v>33.33679999999999</v>
      </c>
      <c r="W21" s="89"/>
    </row>
    <row r="22" spans="1:23" ht="12.75">
      <c r="A22" s="2">
        <v>20</v>
      </c>
      <c r="B22" s="79"/>
      <c r="C22" s="55">
        <f>'2011年3月'!U22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/>
      <c r="M22" s="56"/>
      <c r="N22" s="57"/>
      <c r="O22" s="58"/>
      <c r="P22" s="92"/>
      <c r="Q22" s="101"/>
      <c r="R22" s="58"/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128</v>
      </c>
      <c r="C23" s="55">
        <f>'2011年3月'!U23</f>
        <v>97.5216</v>
      </c>
      <c r="D23" s="56">
        <v>1</v>
      </c>
      <c r="E23" s="57"/>
      <c r="F23" s="58">
        <f t="shared" si="1"/>
        <v>-16.3889</v>
      </c>
      <c r="G23" s="56"/>
      <c r="H23" s="57"/>
      <c r="I23" s="58"/>
      <c r="J23" s="56"/>
      <c r="K23" s="57"/>
      <c r="L23" s="58"/>
      <c r="M23" s="56"/>
      <c r="N23" s="57"/>
      <c r="O23" s="58"/>
      <c r="P23" s="92"/>
      <c r="Q23" s="101"/>
      <c r="R23" s="58"/>
      <c r="S23" s="60"/>
      <c r="T23" s="59"/>
      <c r="U23" s="77">
        <f t="shared" si="0"/>
        <v>81.1327</v>
      </c>
      <c r="W23" s="89"/>
    </row>
    <row r="24" spans="1:23" ht="12.75">
      <c r="A24" s="2">
        <v>22</v>
      </c>
      <c r="B24" s="82" t="s">
        <v>135</v>
      </c>
      <c r="C24" s="67">
        <f>'2011年3月'!U24</f>
        <v>65.17949999999999</v>
      </c>
      <c r="D24" s="68"/>
      <c r="E24" s="69"/>
      <c r="F24" s="70">
        <f t="shared" si="1"/>
        <v>0</v>
      </c>
      <c r="G24" s="68"/>
      <c r="H24" s="69"/>
      <c r="I24" s="70"/>
      <c r="J24" s="68"/>
      <c r="K24" s="69"/>
      <c r="L24" s="70"/>
      <c r="M24" s="68"/>
      <c r="N24" s="69"/>
      <c r="O24" s="70"/>
      <c r="P24" s="93"/>
      <c r="Q24" s="102"/>
      <c r="R24" s="70"/>
      <c r="S24" s="68"/>
      <c r="T24" s="71"/>
      <c r="U24" s="77">
        <f t="shared" si="0"/>
        <v>65.17949999999999</v>
      </c>
      <c r="W24" s="89"/>
    </row>
    <row r="25" spans="1:23" ht="12.75">
      <c r="A25" s="2">
        <v>23</v>
      </c>
      <c r="B25" s="82" t="s">
        <v>136</v>
      </c>
      <c r="C25" s="67">
        <f>'2011年3月'!U25</f>
        <v>-15.223100000000002</v>
      </c>
      <c r="D25" s="68">
        <v>1</v>
      </c>
      <c r="E25" s="69">
        <v>100</v>
      </c>
      <c r="F25" s="70">
        <f t="shared" si="1"/>
        <v>-16.3889</v>
      </c>
      <c r="G25" s="68"/>
      <c r="H25" s="69"/>
      <c r="I25" s="70"/>
      <c r="J25" s="68"/>
      <c r="K25" s="69"/>
      <c r="L25" s="70"/>
      <c r="M25" s="68"/>
      <c r="N25" s="69"/>
      <c r="O25" s="70"/>
      <c r="P25" s="93"/>
      <c r="Q25" s="102"/>
      <c r="R25" s="70"/>
      <c r="S25" s="68"/>
      <c r="T25" s="71"/>
      <c r="U25" s="77">
        <f t="shared" si="0"/>
        <v>68.388</v>
      </c>
      <c r="W25" s="89"/>
    </row>
    <row r="26" spans="1:23" ht="12.75">
      <c r="A26" s="2">
        <v>24</v>
      </c>
      <c r="B26" s="82" t="s">
        <v>86</v>
      </c>
      <c r="C26" s="67">
        <f>'2011年3月'!U26</f>
        <v>17.03779999999999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/>
      <c r="M26" s="68"/>
      <c r="N26" s="69"/>
      <c r="O26" s="70"/>
      <c r="P26" s="93"/>
      <c r="Q26" s="102"/>
      <c r="R26" s="70"/>
      <c r="S26" s="72"/>
      <c r="T26" s="71"/>
      <c r="U26" s="77">
        <f t="shared" si="0"/>
        <v>17.03779999999999</v>
      </c>
      <c r="W26" s="89"/>
    </row>
    <row r="27" spans="1:23" ht="12.75">
      <c r="A27" s="2">
        <v>25</v>
      </c>
      <c r="B27" s="80" t="s">
        <v>137</v>
      </c>
      <c r="C27" s="61">
        <f>'2011年3月'!U27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/>
      <c r="M27" s="62"/>
      <c r="N27" s="74"/>
      <c r="O27" s="64"/>
      <c r="P27" s="95"/>
      <c r="Q27" s="104"/>
      <c r="R27" s="64"/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'2011年3月'!U28</f>
        <v>31.153400000000005</v>
      </c>
      <c r="D28" s="65"/>
      <c r="E28" s="74"/>
      <c r="F28" s="64">
        <f t="shared" si="1"/>
        <v>0</v>
      </c>
      <c r="G28" s="65"/>
      <c r="H28" s="74"/>
      <c r="I28" s="64"/>
      <c r="J28" s="65"/>
      <c r="K28" s="74"/>
      <c r="L28" s="64"/>
      <c r="M28" s="65"/>
      <c r="N28" s="74"/>
      <c r="O28" s="64"/>
      <c r="P28" s="97"/>
      <c r="Q28" s="106"/>
      <c r="R28" s="64"/>
      <c r="S28" s="65"/>
      <c r="T28" s="66"/>
      <c r="U28" s="77">
        <f t="shared" si="0"/>
        <v>31.153400000000005</v>
      </c>
      <c r="W28" s="89"/>
    </row>
    <row r="29" spans="1:23" ht="12.75">
      <c r="A29" s="2">
        <v>27</v>
      </c>
      <c r="B29" s="80" t="s">
        <v>88</v>
      </c>
      <c r="C29" s="61">
        <f>'2011年3月'!U29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/>
      <c r="M29" s="62"/>
      <c r="N29" s="63"/>
      <c r="O29" s="64"/>
      <c r="P29" s="95"/>
      <c r="Q29" s="104"/>
      <c r="R29" s="64"/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138</v>
      </c>
      <c r="C30" s="43">
        <f>'2011年3月'!U30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/>
      <c r="M30" s="48"/>
      <c r="N30" s="75"/>
      <c r="O30" s="46"/>
      <c r="P30" s="98"/>
      <c r="Q30" s="107"/>
      <c r="R30" s="46"/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'2011年3月'!U31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/>
      <c r="M31" s="44"/>
      <c r="N31" s="75"/>
      <c r="O31" s="46"/>
      <c r="P31" s="96"/>
      <c r="Q31" s="105"/>
      <c r="R31" s="46"/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139</v>
      </c>
      <c r="C32" s="43">
        <f>'2011年3月'!U32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/>
      <c r="M32" s="48"/>
      <c r="N32" s="75"/>
      <c r="O32" s="46"/>
      <c r="P32" s="98"/>
      <c r="Q32" s="107"/>
      <c r="R32" s="46"/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140</v>
      </c>
      <c r="C33" s="49">
        <f>'2011年3月'!U33</f>
        <v>43.27529999999999</v>
      </c>
      <c r="D33" s="50"/>
      <c r="E33" s="51"/>
      <c r="F33" s="52">
        <f t="shared" si="1"/>
        <v>0</v>
      </c>
      <c r="G33" s="50"/>
      <c r="H33" s="51"/>
      <c r="I33" s="52"/>
      <c r="J33" s="50"/>
      <c r="K33" s="51"/>
      <c r="L33" s="52"/>
      <c r="M33" s="50"/>
      <c r="N33" s="51"/>
      <c r="O33" s="52"/>
      <c r="P33" s="90"/>
      <c r="Q33" s="99"/>
      <c r="R33" s="52"/>
      <c r="S33" s="50"/>
      <c r="T33" s="53"/>
      <c r="U33" s="77">
        <f t="shared" si="0"/>
        <v>43.27529999999999</v>
      </c>
      <c r="W33" s="89"/>
    </row>
    <row r="34" spans="1:23" ht="12.75">
      <c r="A34" s="2">
        <v>32</v>
      </c>
      <c r="B34" s="78" t="s">
        <v>141</v>
      </c>
      <c r="C34" s="49">
        <f>'2011年3月'!U34</f>
        <v>8.004499999999979</v>
      </c>
      <c r="D34" s="50">
        <v>1</v>
      </c>
      <c r="E34" s="51"/>
      <c r="F34" s="52">
        <f t="shared" si="1"/>
        <v>-16.3889</v>
      </c>
      <c r="G34" s="88"/>
      <c r="H34" s="51"/>
      <c r="I34" s="52"/>
      <c r="J34" s="88"/>
      <c r="K34" s="51"/>
      <c r="L34" s="52"/>
      <c r="M34" s="50"/>
      <c r="N34" s="51"/>
      <c r="O34" s="52"/>
      <c r="P34" s="90"/>
      <c r="Q34" s="99"/>
      <c r="R34" s="52"/>
      <c r="S34" s="54"/>
      <c r="T34" s="53"/>
      <c r="U34" s="77">
        <f t="shared" si="0"/>
        <v>-8.38440000000002</v>
      </c>
      <c r="W34" s="89"/>
    </row>
    <row r="35" spans="1:23" ht="12.75">
      <c r="A35" s="2">
        <v>33</v>
      </c>
      <c r="B35" s="78" t="s">
        <v>94</v>
      </c>
      <c r="C35" s="49">
        <f>'2011年3月'!U35</f>
        <v>28.325799999999987</v>
      </c>
      <c r="D35" s="50">
        <v>1</v>
      </c>
      <c r="E35" s="51"/>
      <c r="F35" s="52">
        <f t="shared" si="1"/>
        <v>-16.3889</v>
      </c>
      <c r="G35" s="50"/>
      <c r="H35" s="51"/>
      <c r="I35" s="52"/>
      <c r="J35" s="50"/>
      <c r="K35" s="51"/>
      <c r="L35" s="52"/>
      <c r="M35" s="50"/>
      <c r="N35" s="51"/>
      <c r="O35" s="52"/>
      <c r="P35" s="90"/>
      <c r="Q35" s="99"/>
      <c r="R35" s="52"/>
      <c r="S35" s="50"/>
      <c r="T35" s="53"/>
      <c r="U35" s="77">
        <f aca="true" t="shared" si="2" ref="U35:U66">C35+E35+F35+H35+I35+K35+L35+N35+O35+T35+Q35+R35</f>
        <v>11.936899999999987</v>
      </c>
      <c r="W35" s="89"/>
    </row>
    <row r="36" spans="1:23" ht="12.75">
      <c r="A36" s="2">
        <v>34</v>
      </c>
      <c r="B36" s="79"/>
      <c r="C36" s="55">
        <f>'2011年3月'!U36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/>
      <c r="M36" s="56"/>
      <c r="N36" s="57"/>
      <c r="O36" s="58"/>
      <c r="P36" s="92"/>
      <c r="Q36" s="101"/>
      <c r="R36" s="58"/>
      <c r="S36" s="60"/>
      <c r="T36" s="59"/>
      <c r="U36" s="77">
        <f t="shared" si="2"/>
        <v>0</v>
      </c>
      <c r="W36" s="89"/>
    </row>
    <row r="37" spans="1:23" ht="12.75">
      <c r="A37" s="2">
        <v>35</v>
      </c>
      <c r="B37" s="79" t="s">
        <v>142</v>
      </c>
      <c r="C37" s="55">
        <f>'2011年3月'!U37</f>
        <v>10.912999999999982</v>
      </c>
      <c r="D37" s="56">
        <v>1</v>
      </c>
      <c r="E37" s="57">
        <v>100</v>
      </c>
      <c r="F37" s="58">
        <f t="shared" si="1"/>
        <v>-16.3889</v>
      </c>
      <c r="G37" s="56"/>
      <c r="H37" s="57"/>
      <c r="I37" s="58"/>
      <c r="J37" s="56"/>
      <c r="K37" s="57"/>
      <c r="L37" s="58"/>
      <c r="M37" s="56"/>
      <c r="N37" s="57"/>
      <c r="O37" s="58"/>
      <c r="P37" s="92"/>
      <c r="Q37" s="101"/>
      <c r="R37" s="58"/>
      <c r="S37" s="56"/>
      <c r="T37" s="59"/>
      <c r="U37" s="77">
        <f t="shared" si="2"/>
        <v>94.52409999999998</v>
      </c>
      <c r="V37" s="28"/>
      <c r="W37" s="89"/>
    </row>
    <row r="38" spans="1:23" ht="12.75">
      <c r="A38" s="2">
        <v>36</v>
      </c>
      <c r="B38" s="79" t="s">
        <v>143</v>
      </c>
      <c r="C38" s="55">
        <f>'2011年3月'!U38</f>
        <v>-40.692499999999995</v>
      </c>
      <c r="D38" s="56">
        <v>1</v>
      </c>
      <c r="E38" s="57"/>
      <c r="F38" s="58">
        <f t="shared" si="1"/>
        <v>-16.3889</v>
      </c>
      <c r="G38" s="56"/>
      <c r="H38" s="57"/>
      <c r="I38" s="58"/>
      <c r="J38" s="56"/>
      <c r="K38" s="57"/>
      <c r="L38" s="58"/>
      <c r="M38" s="56"/>
      <c r="N38" s="57"/>
      <c r="O38" s="58"/>
      <c r="P38" s="92"/>
      <c r="Q38" s="101"/>
      <c r="R38" s="58"/>
      <c r="S38" s="60"/>
      <c r="T38" s="59"/>
      <c r="U38" s="77">
        <f t="shared" si="2"/>
        <v>-57.081399999999995</v>
      </c>
      <c r="W38" s="89"/>
    </row>
    <row r="39" spans="1:23" ht="12.75">
      <c r="A39" s="2">
        <v>37</v>
      </c>
      <c r="B39" s="82" t="s">
        <v>144</v>
      </c>
      <c r="C39" s="67">
        <f>'2011年3月'!U39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/>
      <c r="M39" s="68"/>
      <c r="N39" s="69"/>
      <c r="O39" s="70"/>
      <c r="P39" s="93"/>
      <c r="Q39" s="102"/>
      <c r="R39" s="70"/>
      <c r="S39" s="68"/>
      <c r="T39" s="71"/>
      <c r="U39" s="77">
        <f t="shared" si="2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'2011年3月'!U40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/>
      <c r="M40" s="112"/>
      <c r="N40" s="111"/>
      <c r="O40" s="70"/>
      <c r="P40" s="113"/>
      <c r="Q40" s="114"/>
      <c r="R40" s="70"/>
      <c r="S40" s="112"/>
      <c r="T40" s="115"/>
      <c r="U40" s="110">
        <f t="shared" si="2"/>
        <v>23.5893</v>
      </c>
      <c r="W40" s="89"/>
    </row>
    <row r="41" spans="1:23" ht="12.75">
      <c r="A41" s="2">
        <v>39</v>
      </c>
      <c r="B41" s="82"/>
      <c r="C41" s="67">
        <f>'2011年3月'!U41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/>
      <c r="M41" s="68"/>
      <c r="N41" s="69"/>
      <c r="O41" s="70"/>
      <c r="P41" s="93"/>
      <c r="Q41" s="102"/>
      <c r="R41" s="70"/>
      <c r="S41" s="68"/>
      <c r="T41" s="71"/>
      <c r="U41" s="77">
        <f t="shared" si="2"/>
        <v>0</v>
      </c>
      <c r="W41" s="89"/>
    </row>
    <row r="42" spans="1:23" ht="12.75">
      <c r="A42" s="2">
        <v>40</v>
      </c>
      <c r="B42" s="80"/>
      <c r="C42" s="61">
        <f>'2011年3月'!U42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/>
      <c r="M42" s="62"/>
      <c r="N42" s="74"/>
      <c r="O42" s="64"/>
      <c r="P42" s="95"/>
      <c r="Q42" s="104"/>
      <c r="R42" s="64"/>
      <c r="S42" s="62"/>
      <c r="T42" s="66"/>
      <c r="U42" s="77">
        <f t="shared" si="2"/>
        <v>0</v>
      </c>
      <c r="W42" s="89"/>
    </row>
    <row r="43" spans="1:23" ht="12.75">
      <c r="A43" s="2">
        <v>41</v>
      </c>
      <c r="B43" s="80" t="s">
        <v>145</v>
      </c>
      <c r="C43" s="61">
        <f>'2011年3月'!U43</f>
        <v>94.8602</v>
      </c>
      <c r="D43" s="65">
        <v>1</v>
      </c>
      <c r="E43" s="74"/>
      <c r="F43" s="64">
        <f>-16.3889*D43-5</f>
        <v>-21.3889</v>
      </c>
      <c r="G43" s="65"/>
      <c r="H43" s="74"/>
      <c r="I43" s="64"/>
      <c r="J43" s="65"/>
      <c r="K43" s="74"/>
      <c r="L43" s="64"/>
      <c r="M43" s="65"/>
      <c r="N43" s="74"/>
      <c r="O43" s="64"/>
      <c r="P43" s="97"/>
      <c r="Q43" s="106"/>
      <c r="R43" s="64"/>
      <c r="S43" s="65"/>
      <c r="T43" s="66"/>
      <c r="U43" s="77">
        <f t="shared" si="2"/>
        <v>73.47130000000001</v>
      </c>
      <c r="W43" s="89"/>
    </row>
    <row r="44" spans="1:23" ht="12.75">
      <c r="A44" s="2">
        <v>42</v>
      </c>
      <c r="B44" s="80" t="s">
        <v>146</v>
      </c>
      <c r="C44" s="61">
        <f>'2011年3月'!U44</f>
        <v>92.4744</v>
      </c>
      <c r="D44" s="65">
        <v>1</v>
      </c>
      <c r="E44" s="74"/>
      <c r="F44" s="64">
        <f t="shared" si="1"/>
        <v>-16.3889</v>
      </c>
      <c r="G44" s="65"/>
      <c r="H44" s="74"/>
      <c r="I44" s="64"/>
      <c r="J44" s="65"/>
      <c r="K44" s="74"/>
      <c r="L44" s="64"/>
      <c r="M44" s="65"/>
      <c r="N44" s="74"/>
      <c r="O44" s="64"/>
      <c r="P44" s="97"/>
      <c r="Q44" s="106"/>
      <c r="R44" s="64"/>
      <c r="S44" s="65"/>
      <c r="T44" s="66"/>
      <c r="U44" s="77">
        <f t="shared" si="2"/>
        <v>76.0855</v>
      </c>
      <c r="W44" s="89"/>
    </row>
    <row r="45" spans="1:23" ht="12.75">
      <c r="A45" s="2">
        <v>43</v>
      </c>
      <c r="B45" s="81"/>
      <c r="C45" s="43">
        <f>'2011年3月'!U45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/>
      <c r="M45" s="48"/>
      <c r="N45" s="75"/>
      <c r="O45" s="46"/>
      <c r="P45" s="98"/>
      <c r="Q45" s="107"/>
      <c r="R45" s="46"/>
      <c r="S45" s="48"/>
      <c r="T45" s="47"/>
      <c r="U45" s="77">
        <f t="shared" si="2"/>
        <v>0</v>
      </c>
      <c r="W45" s="89"/>
    </row>
    <row r="46" spans="1:23" ht="12.75">
      <c r="A46" s="2">
        <v>44</v>
      </c>
      <c r="B46" s="84">
        <v>9631</v>
      </c>
      <c r="C46" s="43">
        <f>'2011年3月'!U46</f>
        <v>79.0932</v>
      </c>
      <c r="D46" s="44">
        <v>1</v>
      </c>
      <c r="E46" s="75"/>
      <c r="F46" s="46">
        <f t="shared" si="1"/>
        <v>-16.3889</v>
      </c>
      <c r="G46" s="44"/>
      <c r="H46" s="75"/>
      <c r="I46" s="46"/>
      <c r="J46" s="44"/>
      <c r="K46" s="75"/>
      <c r="L46" s="46"/>
      <c r="M46" s="44"/>
      <c r="N46" s="75"/>
      <c r="O46" s="46"/>
      <c r="P46" s="96"/>
      <c r="Q46" s="105"/>
      <c r="R46" s="46"/>
      <c r="S46" s="44"/>
      <c r="T46" s="47"/>
      <c r="U46" s="77">
        <f t="shared" si="2"/>
        <v>62.704299999999996</v>
      </c>
      <c r="W46" s="89"/>
    </row>
    <row r="47" spans="1:23" ht="12.75">
      <c r="A47" s="2">
        <v>45</v>
      </c>
      <c r="B47" s="81" t="s">
        <v>147</v>
      </c>
      <c r="C47" s="43">
        <f>'2011年3月'!U47</f>
        <v>32.37209999999999</v>
      </c>
      <c r="D47" s="48"/>
      <c r="E47" s="75"/>
      <c r="F47" s="46">
        <f t="shared" si="1"/>
        <v>0</v>
      </c>
      <c r="G47" s="48"/>
      <c r="H47" s="75"/>
      <c r="I47" s="46"/>
      <c r="J47" s="48"/>
      <c r="K47" s="75"/>
      <c r="L47" s="46"/>
      <c r="M47" s="48"/>
      <c r="N47" s="75"/>
      <c r="O47" s="46"/>
      <c r="P47" s="98"/>
      <c r="Q47" s="107"/>
      <c r="R47" s="46"/>
      <c r="S47" s="48"/>
      <c r="T47" s="47"/>
      <c r="U47" s="77">
        <f t="shared" si="2"/>
        <v>32.37209999999999</v>
      </c>
      <c r="W47" s="89"/>
    </row>
    <row r="48" spans="1:23" ht="12.75">
      <c r="A48" s="2">
        <v>46</v>
      </c>
      <c r="B48" s="78"/>
      <c r="C48" s="49">
        <f>'2011年3月'!U48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/>
      <c r="M48" s="50"/>
      <c r="N48" s="51"/>
      <c r="O48" s="52"/>
      <c r="P48" s="90"/>
      <c r="Q48" s="108"/>
      <c r="R48" s="52"/>
      <c r="S48" s="50"/>
      <c r="T48" s="53"/>
      <c r="U48" s="77">
        <f t="shared" si="2"/>
        <v>0</v>
      </c>
      <c r="W48" s="89"/>
    </row>
    <row r="49" spans="1:23" ht="12.75">
      <c r="A49" s="2">
        <v>47</v>
      </c>
      <c r="B49" s="78" t="s">
        <v>148</v>
      </c>
      <c r="C49" s="49">
        <f>'2011年3月'!U49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/>
      <c r="M49" s="50"/>
      <c r="N49" s="51"/>
      <c r="O49" s="52"/>
      <c r="P49" s="90"/>
      <c r="Q49" s="108"/>
      <c r="R49" s="52"/>
      <c r="S49" s="54"/>
      <c r="T49" s="53"/>
      <c r="U49" s="77">
        <f t="shared" si="2"/>
        <v>-19.9791</v>
      </c>
      <c r="W49" s="89"/>
    </row>
    <row r="50" spans="1:23" ht="12.75">
      <c r="A50" s="2">
        <v>48</v>
      </c>
      <c r="B50" s="78" t="s">
        <v>149</v>
      </c>
      <c r="C50" s="49">
        <f>'2011年3月'!U50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/>
      <c r="M50" s="50"/>
      <c r="N50" s="51"/>
      <c r="O50" s="52"/>
      <c r="P50" s="90"/>
      <c r="Q50" s="108"/>
      <c r="R50" s="52"/>
      <c r="S50" s="50"/>
      <c r="T50" s="53"/>
      <c r="U50" s="77">
        <f t="shared" si="2"/>
        <v>-20.1176</v>
      </c>
      <c r="W50" s="89"/>
    </row>
    <row r="51" spans="1:23" ht="12.75">
      <c r="A51" s="2">
        <v>49</v>
      </c>
      <c r="B51" s="79"/>
      <c r="C51" s="55"/>
      <c r="D51" s="56"/>
      <c r="E51" s="73"/>
      <c r="F51" s="58">
        <f t="shared" si="1"/>
        <v>0</v>
      </c>
      <c r="G51" s="56"/>
      <c r="H51" s="73"/>
      <c r="I51" s="58"/>
      <c r="J51" s="56"/>
      <c r="K51" s="73"/>
      <c r="L51" s="58"/>
      <c r="M51" s="56"/>
      <c r="N51" s="73"/>
      <c r="O51" s="58"/>
      <c r="P51" s="56"/>
      <c r="Q51" s="73"/>
      <c r="R51" s="58"/>
      <c r="S51" s="60"/>
      <c r="T51" s="59"/>
      <c r="U51" s="77">
        <f t="shared" si="2"/>
        <v>0</v>
      </c>
      <c r="W51" s="89"/>
    </row>
    <row r="52" spans="1:23" ht="12.75">
      <c r="A52" s="2">
        <v>50</v>
      </c>
      <c r="B52" s="79" t="s">
        <v>104</v>
      </c>
      <c r="C52" s="55">
        <f>'2011年3月'!U52</f>
        <v>-8.105</v>
      </c>
      <c r="D52" s="60">
        <v>1</v>
      </c>
      <c r="E52" s="73"/>
      <c r="F52" s="58">
        <f t="shared" si="1"/>
        <v>-16.3889</v>
      </c>
      <c r="G52" s="60"/>
      <c r="H52" s="73"/>
      <c r="I52" s="58"/>
      <c r="J52" s="60"/>
      <c r="K52" s="73"/>
      <c r="L52" s="58"/>
      <c r="M52" s="60"/>
      <c r="N52" s="73"/>
      <c r="O52" s="58"/>
      <c r="P52" s="60"/>
      <c r="Q52" s="73"/>
      <c r="R52" s="58"/>
      <c r="S52" s="56"/>
      <c r="T52" s="59"/>
      <c r="U52" s="77">
        <f t="shared" si="2"/>
        <v>-24.4939</v>
      </c>
      <c r="W52" s="89"/>
    </row>
    <row r="53" spans="1:23" ht="12.75">
      <c r="A53" s="2">
        <v>51</v>
      </c>
      <c r="B53" s="87"/>
      <c r="C53" s="55">
        <f>'2011年3月'!U53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/>
      <c r="M53" s="56"/>
      <c r="N53" s="73"/>
      <c r="O53" s="58"/>
      <c r="P53" s="56"/>
      <c r="Q53" s="73"/>
      <c r="R53" s="58"/>
      <c r="S53" s="56"/>
      <c r="T53" s="59"/>
      <c r="U53" s="77">
        <f t="shared" si="2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40</v>
      </c>
      <c r="D55" s="1">
        <f>SUM(D3:D53)</f>
        <v>18</v>
      </c>
      <c r="F55" s="1">
        <f>E66/D55</f>
        <v>16.38888888888889</v>
      </c>
      <c r="G55" s="1">
        <f>SUM(G3:G53)</f>
        <v>0</v>
      </c>
      <c r="I55" s="1" t="e">
        <f>H66/G55</f>
        <v>#DIV/0!</v>
      </c>
      <c r="J55" s="1">
        <f>SUM(J3:J53)</f>
        <v>0</v>
      </c>
      <c r="L55" s="1" t="e">
        <f>K66/J55</f>
        <v>#DIV/0!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150</v>
      </c>
      <c r="F56" s="34" t="s">
        <v>151</v>
      </c>
      <c r="G56" s="33" t="s">
        <v>150</v>
      </c>
      <c r="I56" s="34" t="s">
        <v>151</v>
      </c>
      <c r="J56" s="33" t="s">
        <v>150</v>
      </c>
      <c r="L56" s="34" t="s">
        <v>151</v>
      </c>
      <c r="M56" s="33" t="s">
        <v>150</v>
      </c>
      <c r="O56" s="34" t="s">
        <v>151</v>
      </c>
      <c r="P56" s="33" t="s">
        <v>150</v>
      </c>
      <c r="R56" s="34" t="s">
        <v>151</v>
      </c>
    </row>
    <row r="57" spans="5:21" ht="12.75">
      <c r="E57" s="28" t="s">
        <v>152</v>
      </c>
      <c r="F57" s="1">
        <f>SUM(F3:F53)</f>
        <v>-300.0002</v>
      </c>
      <c r="H57" s="28" t="s">
        <v>152</v>
      </c>
      <c r="I57" s="1">
        <f>SUM(I3:I53)</f>
        <v>0</v>
      </c>
      <c r="K57" s="28" t="s">
        <v>152</v>
      </c>
      <c r="L57" s="1">
        <f>SUM(L3:L53)</f>
        <v>0</v>
      </c>
      <c r="N57" s="28" t="s">
        <v>152</v>
      </c>
      <c r="O57" s="1">
        <f>SUM(O3:O53)</f>
        <v>0</v>
      </c>
      <c r="Q57" s="28" t="s">
        <v>152</v>
      </c>
      <c r="R57" s="1">
        <f>SUM(R3:R53)</f>
        <v>0</v>
      </c>
      <c r="U57" s="19"/>
    </row>
    <row r="58" spans="2:21" ht="12.75">
      <c r="B58" s="29" t="s">
        <v>153</v>
      </c>
      <c r="C58" s="27">
        <f>SUM(C3:C53)</f>
        <v>1099.9990999999998</v>
      </c>
      <c r="E58" s="29"/>
      <c r="H58" s="29"/>
      <c r="K58" s="29"/>
      <c r="N58" s="29"/>
      <c r="Q58" s="29"/>
      <c r="U58" s="19"/>
    </row>
    <row r="59" spans="19:23" ht="12.75">
      <c r="S59" s="129" t="s">
        <v>8</v>
      </c>
      <c r="T59" s="129"/>
      <c r="U59" s="41">
        <f>SUM(U3:U53)</f>
        <v>1099.9989</v>
      </c>
      <c r="W59" s="89">
        <f>U59</f>
        <v>1099.9989</v>
      </c>
    </row>
    <row r="60" spans="4:20" ht="12.75" customHeight="1">
      <c r="D60" s="116" t="s">
        <v>160</v>
      </c>
      <c r="E60" s="117"/>
      <c r="F60" s="118"/>
      <c r="G60" s="116" t="s">
        <v>161</v>
      </c>
      <c r="H60" s="117"/>
      <c r="I60" s="118"/>
      <c r="J60" s="116" t="s">
        <v>162</v>
      </c>
      <c r="K60" s="117"/>
      <c r="L60" s="118"/>
      <c r="M60" s="116" t="s">
        <v>163</v>
      </c>
      <c r="N60" s="117"/>
      <c r="O60" s="118"/>
      <c r="P60" s="116" t="s">
        <v>164</v>
      </c>
      <c r="Q60" s="117"/>
      <c r="R60" s="118"/>
      <c r="S60" s="130"/>
      <c r="T60" s="130"/>
    </row>
    <row r="61" spans="4:20" ht="12.75">
      <c r="D61" s="119"/>
      <c r="E61" s="120"/>
      <c r="F61" s="121"/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30"/>
      <c r="T61" s="130"/>
    </row>
    <row r="62" spans="4:20" ht="12.75">
      <c r="D62" s="119"/>
      <c r="E62" s="120"/>
      <c r="F62" s="121"/>
      <c r="G62" s="119"/>
      <c r="H62" s="120"/>
      <c r="I62" s="121"/>
      <c r="J62" s="119"/>
      <c r="K62" s="120"/>
      <c r="L62" s="121"/>
      <c r="M62" s="119"/>
      <c r="N62" s="120"/>
      <c r="O62" s="121"/>
      <c r="P62" s="119"/>
      <c r="Q62" s="120"/>
      <c r="R62" s="121"/>
      <c r="S62" s="130"/>
      <c r="T62" s="130"/>
    </row>
    <row r="63" spans="4:20" ht="12.75">
      <c r="D63" s="119"/>
      <c r="E63" s="120"/>
      <c r="F63" s="121"/>
      <c r="G63" s="119"/>
      <c r="H63" s="120"/>
      <c r="I63" s="121"/>
      <c r="J63" s="119"/>
      <c r="K63" s="120"/>
      <c r="L63" s="121"/>
      <c r="M63" s="119"/>
      <c r="N63" s="120"/>
      <c r="O63" s="121"/>
      <c r="P63" s="119"/>
      <c r="Q63" s="120"/>
      <c r="R63" s="121"/>
      <c r="S63" s="130"/>
      <c r="T63" s="130"/>
    </row>
    <row r="64" spans="4:20" ht="12.75"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30"/>
      <c r="T64" s="130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295</v>
      </c>
      <c r="F66" s="37"/>
      <c r="G66" s="38" t="s">
        <v>109</v>
      </c>
      <c r="H66" s="36">
        <f>H68-H84-H93</f>
        <v>300</v>
      </c>
      <c r="I66" s="37"/>
      <c r="J66" s="38" t="s">
        <v>109</v>
      </c>
      <c r="K66" s="36">
        <f>K68-K84-K93</f>
        <v>300</v>
      </c>
      <c r="L66" s="37"/>
      <c r="M66" s="38" t="s">
        <v>109</v>
      </c>
      <c r="N66" s="36">
        <f>N68-N84-N93</f>
        <v>300</v>
      </c>
      <c r="O66" s="37"/>
      <c r="P66" s="38" t="s">
        <v>109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154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4:18" ht="16.5" customHeight="1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6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4.25" customHeight="1"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4:17" ht="12.75">
      <c r="D80" s="123" t="s">
        <v>155</v>
      </c>
      <c r="E80" s="124"/>
      <c r="G80" s="123" t="s">
        <v>156</v>
      </c>
      <c r="H80" s="124"/>
      <c r="J80" s="123" t="s">
        <v>156</v>
      </c>
      <c r="K80" s="124"/>
      <c r="M80" s="123" t="s">
        <v>156</v>
      </c>
      <c r="N80" s="124"/>
      <c r="P80" s="123" t="s">
        <v>156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157</v>
      </c>
      <c r="E87" s="124"/>
      <c r="G87" s="123" t="s">
        <v>114</v>
      </c>
      <c r="H87" s="124"/>
      <c r="J87" s="123" t="s">
        <v>114</v>
      </c>
      <c r="K87" s="124"/>
      <c r="M87" s="123" t="s">
        <v>114</v>
      </c>
      <c r="N87" s="124"/>
      <c r="P87" s="123" t="s">
        <v>114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165</v>
      </c>
      <c r="E89" s="1">
        <v>5</v>
      </c>
      <c r="G89" s="109"/>
      <c r="J89" s="109"/>
      <c r="M89" s="109"/>
      <c r="P89" s="109"/>
    </row>
    <row r="93" ht="12.75">
      <c r="E93" s="1">
        <f>SUM(E89:E92)</f>
        <v>5</v>
      </c>
    </row>
    <row r="95" spans="4:18" ht="12.75" customHeight="1">
      <c r="D95" s="131" t="s">
        <v>158</v>
      </c>
      <c r="E95" s="131"/>
      <c r="F95" s="131"/>
      <c r="G95" s="131" t="s">
        <v>159</v>
      </c>
      <c r="H95" s="131"/>
      <c r="I95" s="131"/>
      <c r="J95" s="131" t="s">
        <v>115</v>
      </c>
      <c r="K95" s="131"/>
      <c r="L95" s="131"/>
      <c r="M95" s="131" t="s">
        <v>115</v>
      </c>
      <c r="N95" s="131"/>
      <c r="O95" s="131"/>
      <c r="P95" s="131" t="s">
        <v>115</v>
      </c>
      <c r="Q95" s="131"/>
      <c r="R95" s="131"/>
    </row>
    <row r="96" spans="4:18" ht="12.75"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4:18" ht="12.75"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25" t="s">
        <v>110</v>
      </c>
      <c r="E102" s="124"/>
      <c r="F102" s="124"/>
      <c r="G102" s="125" t="s">
        <v>110</v>
      </c>
      <c r="H102" s="124"/>
      <c r="I102" s="124"/>
      <c r="J102" s="125" t="s">
        <v>110</v>
      </c>
      <c r="K102" s="124"/>
      <c r="L102" s="124"/>
      <c r="M102" s="125" t="s">
        <v>110</v>
      </c>
      <c r="N102" s="124"/>
      <c r="O102" s="124"/>
      <c r="P102" s="125" t="s">
        <v>110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2011-04-04T03:57:10Z</dcterms:modified>
  <cp:category/>
  <cp:version/>
  <cp:contentType/>
  <cp:contentStatus/>
</cp:coreProperties>
</file>