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<sst xmlns="http://schemas.openxmlformats.org/spreadsheetml/2006/main" count="24" uniqueCount="17">
  <si>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主账户</t>
  </si>
  <si>
    <t>副账户</t>
  </si>
  <si>
    <t>公交卡</t>
  </si>
  <si>
    <t>赠话费</t>
  </si>
  <si>
    <t>活动1</t>
  </si>
  <si>
    <t>活动2</t>
  </si>
  <si>
    <t>总计</t>
  </si>
  <si>
    <t>主帐户</t>
  </si>
  <si>
    <t>当月余额</t>
  </si>
  <si>
    <t>最少 充值</t>
  </si>
  <si>
    <t>相对 折扣</t>
  </si>
  <si>
    <t>每月返还（10个月）</t>
  </si>
  <si>
    <r>
      <rPr>
        <sz val="18"/>
        <color indexed="8"/>
        <rFont val="微软雅黑"/>
        <family val="2"/>
      </rPr>
      <t xml:space="preserve">北京移动年底充值优惠明细 </t>
    </r>
    <r>
      <rPr>
        <sz val="8"/>
        <color indexed="8"/>
        <rFont val="微软雅黑"/>
        <family val="2"/>
      </rPr>
      <t>（输入主帐户 副帐户金额 自动生成）</t>
    </r>
  </si>
  <si>
    <t xml:space="preserve"> 根据自己需要充值对应金额后 发送 先发CZF+空格+活动1金额 到10086 成功后，再发送KTMCZF+空格+活动2金额 到10086</t>
  </si>
  <si>
    <t>收益率</t>
  </si>
  <si>
    <t>活动1 充值100/300/500送公交卡30/140/260 冻结资金分11个返还到副账户  公交卡以二维码方式五日内到帐                                                 活动2 充值100/300/600赠送话费50/150/300 冻结资金分10个返还到主账户  赠送话费立即返还到副账户</t>
  </si>
  <si>
    <t>未来11月总话费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</si>
</sst>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[$¥-804]#,##0.00;[$¥-804]\-#,##0.00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微软雅黑"/>
      <family val="2"/>
    </font>
    <font>
      <sz val="8"/>
      <color indexed="8"/>
      <name val="微软雅黑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30"/>
      <name val="宋体"/>
      <family val="0"/>
    </font>
    <font>
      <b/>
      <sz val="14"/>
      <color indexed="56"/>
      <name val="宋体"/>
      <family val="0"/>
    </font>
    <font>
      <sz val="11"/>
      <color indexed="56"/>
      <name val="宋体"/>
      <family val="0"/>
    </font>
    <font>
      <sz val="11"/>
      <color indexed="8"/>
      <name val="微软雅黑"/>
      <family val="2"/>
    </font>
    <font>
      <sz val="14"/>
      <color indexed="56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70C0"/>
      <name val="Calibri"/>
      <family val="0"/>
    </font>
    <font>
      <b/>
      <sz val="14"/>
      <color rgb="FF002060"/>
      <name val="Calibri"/>
      <family val="0"/>
    </font>
    <font>
      <sz val="11"/>
      <color rgb="FF00B050"/>
      <name val="Calibri"/>
      <family val="0"/>
    </font>
    <font>
      <sz val="14"/>
      <color rgb="FF002060"/>
      <name val="Calibri"/>
      <family val="0"/>
    </font>
    <font>
      <sz val="11"/>
      <color rgb="FF002060"/>
      <name val="Calibri"/>
      <family val="0"/>
    </font>
    <font>
      <sz val="11"/>
      <color theme="1"/>
      <name val="微软雅黑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0" fillId="7" borderId="10" xfId="0" applyFill="1" applyBorder="1" applyAlignment="1">
      <alignment vertical="center" wrapText="1"/>
    </xf>
    <xf numFmtId="0" fontId="42" fillId="7" borderId="10" xfId="0" applyFont="1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5" borderId="10" xfId="0" applyFill="1" applyBorder="1" applyAlignment="1">
      <alignment vertical="center" wrapText="1"/>
    </xf>
    <xf numFmtId="0" fontId="0" fillId="6" borderId="10" xfId="0" applyFill="1" applyBorder="1" applyAlignment="1">
      <alignment vertical="center" wrapText="1"/>
    </xf>
    <xf numFmtId="0" fontId="33" fillId="12" borderId="10" xfId="0" applyFont="1" applyFill="1" applyBorder="1" applyAlignment="1">
      <alignment horizontal="center" vertical="center" wrapText="1"/>
    </xf>
    <xf numFmtId="0" fontId="33" fillId="13" borderId="10" xfId="0" applyFont="1" applyFill="1" applyBorder="1" applyAlignment="1">
      <alignment horizontal="center" vertical="center" wrapText="1"/>
    </xf>
    <xf numFmtId="0" fontId="33" fillId="8" borderId="10" xfId="0" applyFont="1" applyFill="1" applyBorder="1" applyAlignment="1">
      <alignment horizontal="center" vertical="center" wrapText="1"/>
    </xf>
    <xf numFmtId="0" fontId="33" fillId="11" borderId="1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10" fontId="44" fillId="3" borderId="10" xfId="0" applyNumberFormat="1" applyFont="1" applyFill="1" applyBorder="1" applyAlignment="1">
      <alignment vertical="center" wrapText="1"/>
    </xf>
    <xf numFmtId="10" fontId="37" fillId="3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45" fillId="3" borderId="10" xfId="0" applyFont="1" applyFill="1" applyBorder="1" applyAlignment="1">
      <alignment vertical="center" wrapText="1"/>
    </xf>
    <xf numFmtId="0" fontId="0" fillId="16" borderId="10" xfId="0" applyFill="1" applyBorder="1" applyAlignment="1">
      <alignment vertical="center" wrapText="1"/>
    </xf>
    <xf numFmtId="0" fontId="46" fillId="35" borderId="10" xfId="0" applyFont="1" applyFill="1" applyBorder="1" applyAlignment="1">
      <alignment vertical="center" wrapText="1"/>
    </xf>
    <xf numFmtId="0" fontId="47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176" fontId="33" fillId="11" borderId="10" xfId="0" applyNumberFormat="1" applyFont="1" applyFill="1" applyBorder="1" applyAlignment="1">
      <alignment horizontal="center" vertical="center" wrapText="1"/>
    </xf>
    <xf numFmtId="0" fontId="33" fillId="8" borderId="10" xfId="0" applyFont="1" applyFill="1" applyBorder="1" applyAlignment="1">
      <alignment horizontal="center" vertical="center" wrapText="1"/>
    </xf>
    <xf numFmtId="0" fontId="33" fillId="12" borderId="10" xfId="0" applyFont="1" applyFill="1" applyBorder="1" applyAlignment="1">
      <alignment horizontal="center" vertical="center" wrapText="1"/>
    </xf>
    <xf numFmtId="0" fontId="33" fillId="9" borderId="10" xfId="0" applyFont="1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33" fillId="9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3" fillId="12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5"/>
  <sheetViews>
    <sheetView tabSelected="1" zoomScalePageLayoutView="0" workbookViewId="0" topLeftCell="A1">
      <selection activeCell="C2" sqref="C2:R15"/>
    </sheetView>
  </sheetViews>
  <sheetFormatPr defaultColWidth="9.140625" defaultRowHeight="15"/>
  <cols>
    <col min="1" max="1" width="10.421875" style="0" customWidth="1"/>
    <col min="3" max="7" width="7.140625" style="0" customWidth="1"/>
    <col min="8" max="8" width="7.28125" style="0" customWidth="1"/>
    <col min="9" max="9" width="7.421875" style="0" customWidth="1"/>
    <col min="10" max="18" width="7.57421875" style="0" customWidth="1"/>
  </cols>
  <sheetData>
    <row r="2" spans="3:18" ht="29.25" customHeight="1">
      <c r="C2" s="18" t="s">
        <v>12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3:18" ht="30.75" customHeight="1">
      <c r="C3" s="17" t="s">
        <v>15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3:18" ht="18.75">
      <c r="C4" s="10" t="s">
        <v>0</v>
      </c>
      <c r="D4" s="11">
        <v>88</v>
      </c>
      <c r="E4" s="10" t="s">
        <v>1</v>
      </c>
      <c r="F4" s="11">
        <v>230</v>
      </c>
      <c r="G4" s="23" t="s">
        <v>9</v>
      </c>
      <c r="H4" s="25" t="s">
        <v>14</v>
      </c>
      <c r="I4" s="23" t="s">
        <v>10</v>
      </c>
      <c r="J4" s="21" t="s">
        <v>8</v>
      </c>
      <c r="K4" s="21"/>
      <c r="L4" s="21"/>
      <c r="M4" s="20" t="s">
        <v>11</v>
      </c>
      <c r="N4" s="20"/>
      <c r="O4" s="20"/>
      <c r="P4" s="27" t="s">
        <v>16</v>
      </c>
      <c r="Q4" s="22"/>
      <c r="R4" s="22"/>
    </row>
    <row r="5" spans="3:18" ht="13.5">
      <c r="C5" s="7" t="s">
        <v>4</v>
      </c>
      <c r="D5" s="7" t="s">
        <v>5</v>
      </c>
      <c r="E5" s="7" t="s">
        <v>2</v>
      </c>
      <c r="F5" s="7" t="s">
        <v>3</v>
      </c>
      <c r="G5" s="24"/>
      <c r="H5" s="26"/>
      <c r="I5" s="24"/>
      <c r="J5" s="8" t="s">
        <v>7</v>
      </c>
      <c r="K5" s="8" t="s">
        <v>1</v>
      </c>
      <c r="L5" s="8" t="s">
        <v>6</v>
      </c>
      <c r="M5" s="9" t="s">
        <v>0</v>
      </c>
      <c r="N5" s="9" t="s">
        <v>1</v>
      </c>
      <c r="O5" s="9" t="s">
        <v>6</v>
      </c>
      <c r="P5" s="6" t="s">
        <v>0</v>
      </c>
      <c r="Q5" s="6" t="s">
        <v>1</v>
      </c>
      <c r="R5" s="6" t="s">
        <v>6</v>
      </c>
    </row>
    <row r="6" spans="2:18" ht="18.75">
      <c r="B6" s="14">
        <v>1</v>
      </c>
      <c r="C6" s="1">
        <v>100</v>
      </c>
      <c r="D6" s="1">
        <v>100</v>
      </c>
      <c r="E6" s="2">
        <v>30</v>
      </c>
      <c r="F6" s="2">
        <v>50</v>
      </c>
      <c r="G6" s="15">
        <f>IF(C6+IF(D6-(D4+C6-N6*11)&lt;0,0,D6-(D4+C6-N6*11))&lt;D6,D6,C6+IF(D6-(D4+C6-N6*11)&lt;0,0,D6-(D4+C6-N6*11)))</f>
        <v>100</v>
      </c>
      <c r="H6" s="13">
        <f>(E6+F6)/G6</f>
        <v>0.8</v>
      </c>
      <c r="I6" s="12">
        <f>G6/(G6+E6+F6)</f>
        <v>0.5555555555555556</v>
      </c>
      <c r="J6" s="3">
        <f>D4+G6-N6*11-D6</f>
        <v>0</v>
      </c>
      <c r="K6" s="3">
        <f>F4+F6</f>
        <v>280</v>
      </c>
      <c r="L6" s="3">
        <f>J6+K6</f>
        <v>280</v>
      </c>
      <c r="M6" s="4">
        <f>D6/10</f>
        <v>10</v>
      </c>
      <c r="N6" s="4">
        <v>8</v>
      </c>
      <c r="O6" s="4">
        <f>M6+N6</f>
        <v>18</v>
      </c>
      <c r="P6" s="5">
        <f>J6+M6*10</f>
        <v>100</v>
      </c>
      <c r="Q6" s="5">
        <f>K6+N6*11</f>
        <v>368</v>
      </c>
      <c r="R6" s="5">
        <f>P6+Q6</f>
        <v>468</v>
      </c>
    </row>
    <row r="7" spans="2:18" ht="18.75">
      <c r="B7">
        <v>2</v>
      </c>
      <c r="C7" s="1">
        <v>100</v>
      </c>
      <c r="D7" s="1">
        <v>300</v>
      </c>
      <c r="E7" s="2">
        <v>30</v>
      </c>
      <c r="F7" s="2">
        <v>150</v>
      </c>
      <c r="G7" s="15">
        <f>IF(C7+IF(D7-(D4+C7-N7*11)&lt;0,0,D7-(D4+C7-N7*11))&lt;D7,D7,C7+IF(D7-(D4+C7-N7*11)&lt;0,0,D7-(D4+C7-N7*11)))</f>
        <v>300</v>
      </c>
      <c r="H7" s="13">
        <f>(E7+F7)/G7</f>
        <v>0.6</v>
      </c>
      <c r="I7" s="12">
        <f>G7/(G7+E7+F7)</f>
        <v>0.625</v>
      </c>
      <c r="J7" s="3">
        <f>D4+G7-N7*11-D7</f>
        <v>0</v>
      </c>
      <c r="K7" s="3">
        <f>F4+F7</f>
        <v>380</v>
      </c>
      <c r="L7" s="3">
        <f aca="true" t="shared" si="0" ref="L7:L14">J7+K7</f>
        <v>380</v>
      </c>
      <c r="M7" s="4">
        <f aca="true" t="shared" si="1" ref="M7:M14">D7/10</f>
        <v>30</v>
      </c>
      <c r="N7" s="4">
        <v>8</v>
      </c>
      <c r="O7" s="4">
        <f aca="true" t="shared" si="2" ref="O7:O14">M7+N7</f>
        <v>38</v>
      </c>
      <c r="P7" s="5">
        <f aca="true" t="shared" si="3" ref="P7:P14">J7+M7*10</f>
        <v>300</v>
      </c>
      <c r="Q7" s="5">
        <f aca="true" t="shared" si="4" ref="Q7:Q14">K7+N7*11</f>
        <v>468</v>
      </c>
      <c r="R7" s="5">
        <f aca="true" t="shared" si="5" ref="R7:R14">P7+Q7</f>
        <v>768</v>
      </c>
    </row>
    <row r="8" spans="2:18" ht="18.75">
      <c r="B8">
        <v>3</v>
      </c>
      <c r="C8" s="1">
        <v>100</v>
      </c>
      <c r="D8" s="1">
        <v>600</v>
      </c>
      <c r="E8" s="2">
        <v>30</v>
      </c>
      <c r="F8" s="2">
        <v>300</v>
      </c>
      <c r="G8" s="15">
        <f>IF(C8+IF(D8-(D4+C8-N8*11)&lt;0,0,D8-(D4+C8-N8*11))&lt;D8,D8,C8+IF(D8-(D4+C8-N8*11)&lt;0,0,D8-(D4+C8-N8*11)))</f>
        <v>600</v>
      </c>
      <c r="H8" s="13">
        <f>(E8+F8)/G8</f>
        <v>0.55</v>
      </c>
      <c r="I8" s="12">
        <f>G8/(G8+E8+F8)</f>
        <v>0.6451612903225806</v>
      </c>
      <c r="J8" s="3">
        <f>D4+G8-N8*11-D8</f>
        <v>0</v>
      </c>
      <c r="K8" s="3">
        <f>F4+F8</f>
        <v>530</v>
      </c>
      <c r="L8" s="3">
        <f t="shared" si="0"/>
        <v>530</v>
      </c>
      <c r="M8" s="4">
        <f t="shared" si="1"/>
        <v>60</v>
      </c>
      <c r="N8" s="4">
        <v>8</v>
      </c>
      <c r="O8" s="4">
        <f t="shared" si="2"/>
        <v>68</v>
      </c>
      <c r="P8" s="5">
        <f t="shared" si="3"/>
        <v>600</v>
      </c>
      <c r="Q8" s="5">
        <f t="shared" si="4"/>
        <v>618</v>
      </c>
      <c r="R8" s="5">
        <f t="shared" si="5"/>
        <v>1218</v>
      </c>
    </row>
    <row r="9" spans="2:18" ht="18.75">
      <c r="B9">
        <v>4</v>
      </c>
      <c r="C9" s="1">
        <v>300</v>
      </c>
      <c r="D9" s="1">
        <v>100</v>
      </c>
      <c r="E9" s="2">
        <v>140</v>
      </c>
      <c r="F9" s="2">
        <v>50</v>
      </c>
      <c r="G9" s="15">
        <f>IF(C9+IF(D9-(D4+C9-N9*11)&lt;0,0,D9-(D4+C9-N9*11))&lt;D9,D9,C9+IF(D9-(D4+C9-N9*11)&lt;0,0,D9-(D4+C9-N9*11)))</f>
        <v>300</v>
      </c>
      <c r="H9" s="13">
        <f>(E9+F9)/G9</f>
        <v>0.6333333333333333</v>
      </c>
      <c r="I9" s="12">
        <f>G9/(G9+E9+F9)</f>
        <v>0.6122448979591837</v>
      </c>
      <c r="J9" s="3">
        <f>D4+G9-N9*11-D9</f>
        <v>13</v>
      </c>
      <c r="K9" s="3">
        <f>F4+F9</f>
        <v>280</v>
      </c>
      <c r="L9" s="3">
        <f t="shared" si="0"/>
        <v>293</v>
      </c>
      <c r="M9" s="4">
        <f t="shared" si="1"/>
        <v>10</v>
      </c>
      <c r="N9" s="4">
        <v>25</v>
      </c>
      <c r="O9" s="4">
        <f t="shared" si="2"/>
        <v>35</v>
      </c>
      <c r="P9" s="5">
        <f t="shared" si="3"/>
        <v>113</v>
      </c>
      <c r="Q9" s="5">
        <f t="shared" si="4"/>
        <v>555</v>
      </c>
      <c r="R9" s="5">
        <f t="shared" si="5"/>
        <v>668</v>
      </c>
    </row>
    <row r="10" spans="2:18" ht="18.75">
      <c r="B10">
        <v>5</v>
      </c>
      <c r="C10" s="1">
        <v>300</v>
      </c>
      <c r="D10" s="1">
        <v>300</v>
      </c>
      <c r="E10" s="2">
        <v>140</v>
      </c>
      <c r="F10" s="2">
        <v>150</v>
      </c>
      <c r="G10" s="15">
        <f>IF(C10+IF(D10-(D4+C10-N10*11)&lt;0,0,D10-(D4+C10-N10*11))&lt;D10,D10,C10+IF(D10-(D4+C10-N10*11)&lt;0,0,D10-(D4+C10-N10*11)))</f>
        <v>487</v>
      </c>
      <c r="H10" s="13">
        <f>(E10+F10)/G10</f>
        <v>0.5954825462012321</v>
      </c>
      <c r="I10" s="12">
        <f>G10/(G10+E10+F10)</f>
        <v>0.6267696267696268</v>
      </c>
      <c r="J10" s="3">
        <f>D4+G10-N10*11-D10</f>
        <v>0</v>
      </c>
      <c r="K10" s="3">
        <f>F4+F10</f>
        <v>380</v>
      </c>
      <c r="L10" s="3">
        <f t="shared" si="0"/>
        <v>380</v>
      </c>
      <c r="M10" s="4">
        <f t="shared" si="1"/>
        <v>30</v>
      </c>
      <c r="N10" s="4">
        <v>25</v>
      </c>
      <c r="O10" s="4">
        <f t="shared" si="2"/>
        <v>55</v>
      </c>
      <c r="P10" s="5">
        <f t="shared" si="3"/>
        <v>300</v>
      </c>
      <c r="Q10" s="5">
        <f t="shared" si="4"/>
        <v>655</v>
      </c>
      <c r="R10" s="5">
        <f t="shared" si="5"/>
        <v>955</v>
      </c>
    </row>
    <row r="11" spans="2:18" ht="18.75">
      <c r="B11">
        <v>6</v>
      </c>
      <c r="C11" s="1">
        <v>300</v>
      </c>
      <c r="D11" s="1">
        <v>600</v>
      </c>
      <c r="E11" s="2">
        <v>140</v>
      </c>
      <c r="F11" s="2">
        <v>300</v>
      </c>
      <c r="G11" s="15">
        <f>IF(C11+IF(D11-(D4+C11-N11*11)&lt;0,0,D11-(D4+C11-N11*11))&lt;D11,D11,C11+IF(D11-(D4+C11-N11*11)&lt;0,0,D11-(D4+C11-N11*11)))</f>
        <v>787</v>
      </c>
      <c r="H11" s="13">
        <f>(E11+F11)/G11</f>
        <v>0.5590851334180432</v>
      </c>
      <c r="I11" s="12">
        <f>G11/(G11+E11+F11)</f>
        <v>0.6414017929910351</v>
      </c>
      <c r="J11" s="3">
        <f>D4+G11-N11*11-D11</f>
        <v>0</v>
      </c>
      <c r="K11" s="3">
        <f>F4+F11</f>
        <v>530</v>
      </c>
      <c r="L11" s="3">
        <f t="shared" si="0"/>
        <v>530</v>
      </c>
      <c r="M11" s="4">
        <f t="shared" si="1"/>
        <v>60</v>
      </c>
      <c r="N11" s="4">
        <v>25</v>
      </c>
      <c r="O11" s="4">
        <f t="shared" si="2"/>
        <v>85</v>
      </c>
      <c r="P11" s="5">
        <f t="shared" si="3"/>
        <v>600</v>
      </c>
      <c r="Q11" s="5">
        <f t="shared" si="4"/>
        <v>805</v>
      </c>
      <c r="R11" s="5">
        <f t="shared" si="5"/>
        <v>1405</v>
      </c>
    </row>
    <row r="12" spans="2:18" ht="18.75">
      <c r="B12">
        <v>7</v>
      </c>
      <c r="C12" s="1">
        <v>500</v>
      </c>
      <c r="D12" s="1">
        <v>100</v>
      </c>
      <c r="E12" s="2">
        <v>260</v>
      </c>
      <c r="F12" s="2">
        <v>50</v>
      </c>
      <c r="G12" s="15">
        <f>IF(C12+IF(D12-(D4+C12-N12*11)&lt;0,0,D12-(D4+C12-N12*11))&lt;D12,D12,C12+IF(D12-(D4+C12-N12*11)&lt;0,0,D12-(D4+C12-N12*11)))</f>
        <v>500</v>
      </c>
      <c r="H12" s="13">
        <f>(E12+F12)/G12</f>
        <v>0.62</v>
      </c>
      <c r="I12" s="12">
        <f>G12/(G12+E12+F12)</f>
        <v>0.6172839506172839</v>
      </c>
      <c r="J12" s="3">
        <f>D4+G12-N12*11-D12</f>
        <v>48</v>
      </c>
      <c r="K12" s="3">
        <f>F4+F12</f>
        <v>280</v>
      </c>
      <c r="L12" s="3">
        <f t="shared" si="0"/>
        <v>328</v>
      </c>
      <c r="M12" s="4">
        <f t="shared" si="1"/>
        <v>10</v>
      </c>
      <c r="N12" s="4">
        <v>40</v>
      </c>
      <c r="O12" s="4">
        <f t="shared" si="2"/>
        <v>50</v>
      </c>
      <c r="P12" s="5">
        <f t="shared" si="3"/>
        <v>148</v>
      </c>
      <c r="Q12" s="5">
        <f t="shared" si="4"/>
        <v>720</v>
      </c>
      <c r="R12" s="5">
        <f t="shared" si="5"/>
        <v>868</v>
      </c>
    </row>
    <row r="13" spans="2:18" ht="18.75">
      <c r="B13">
        <v>8</v>
      </c>
      <c r="C13" s="1">
        <v>500</v>
      </c>
      <c r="D13" s="1">
        <v>300</v>
      </c>
      <c r="E13" s="2">
        <v>260</v>
      </c>
      <c r="F13" s="2">
        <v>150</v>
      </c>
      <c r="G13" s="15">
        <f>IF(C13+IF(D13-(D4+C13-N13*11)&lt;0,0,D13-(D4+C13-N13*11))&lt;D13,D13,C13+IF(D13-(D4+C13-N13*11)&lt;0,0,D13-(D4+C13-N13*11)))</f>
        <v>652</v>
      </c>
      <c r="H13" s="13">
        <f>(E13+F13)/G13</f>
        <v>0.6288343558282209</v>
      </c>
      <c r="I13" s="12">
        <f>G13/(G13+E13+F13)</f>
        <v>0.6139359698681732</v>
      </c>
      <c r="J13" s="3">
        <f>D4+G13-N13*11-D13</f>
        <v>0</v>
      </c>
      <c r="K13" s="3">
        <f>F4+F13</f>
        <v>380</v>
      </c>
      <c r="L13" s="3">
        <f t="shared" si="0"/>
        <v>380</v>
      </c>
      <c r="M13" s="4">
        <f t="shared" si="1"/>
        <v>30</v>
      </c>
      <c r="N13" s="4">
        <v>40</v>
      </c>
      <c r="O13" s="4">
        <f t="shared" si="2"/>
        <v>70</v>
      </c>
      <c r="P13" s="5">
        <f t="shared" si="3"/>
        <v>300</v>
      </c>
      <c r="Q13" s="5">
        <f t="shared" si="4"/>
        <v>820</v>
      </c>
      <c r="R13" s="5">
        <f t="shared" si="5"/>
        <v>1120</v>
      </c>
    </row>
    <row r="14" spans="2:18" ht="18.75">
      <c r="B14">
        <v>9</v>
      </c>
      <c r="C14" s="1">
        <v>500</v>
      </c>
      <c r="D14" s="1">
        <v>600</v>
      </c>
      <c r="E14" s="2">
        <v>260</v>
      </c>
      <c r="F14" s="2">
        <v>300</v>
      </c>
      <c r="G14" s="15">
        <f>IF(C14+IF(D14-(D4+C14-N14*11)&lt;0,0,D14-(D4+C14-N14*11))&lt;D14,D14,C14+IF(D14-(D4+C14-N14*11)&lt;0,0,D14-(D4+C14-N14*11)))</f>
        <v>952</v>
      </c>
      <c r="H14" s="13">
        <f>(E14+F14)/G14</f>
        <v>0.5882352941176471</v>
      </c>
      <c r="I14" s="12">
        <f>G14/(G14+E14+F14)</f>
        <v>0.6296296296296297</v>
      </c>
      <c r="J14" s="3">
        <f>D4+G14-N14*11-D14</f>
        <v>0</v>
      </c>
      <c r="K14" s="3">
        <f>F4+F14</f>
        <v>530</v>
      </c>
      <c r="L14" s="3">
        <f t="shared" si="0"/>
        <v>530</v>
      </c>
      <c r="M14" s="4">
        <f t="shared" si="1"/>
        <v>60</v>
      </c>
      <c r="N14" s="4">
        <v>40</v>
      </c>
      <c r="O14" s="4">
        <f t="shared" si="2"/>
        <v>100</v>
      </c>
      <c r="P14" s="5">
        <f t="shared" si="3"/>
        <v>600</v>
      </c>
      <c r="Q14" s="5">
        <f t="shared" si="4"/>
        <v>970</v>
      </c>
      <c r="R14" s="5">
        <f t="shared" si="5"/>
        <v>1570</v>
      </c>
    </row>
    <row r="15" spans="3:18" ht="22.5" customHeight="1">
      <c r="C15" s="16" t="s">
        <v>13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</sheetData>
  <sheetProtection/>
  <mergeCells count="9">
    <mergeCell ref="C15:R15"/>
    <mergeCell ref="C3:R3"/>
    <mergeCell ref="C2:R2"/>
    <mergeCell ref="M4:O4"/>
    <mergeCell ref="J4:L4"/>
    <mergeCell ref="P4:R4"/>
    <mergeCell ref="G4:G5"/>
    <mergeCell ref="I4:I5"/>
    <mergeCell ref="H4:H5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6" sqref="D6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2009-12-23T17:58:12Z</dcterms:modified>
  <cp:category/>
  <cp:version/>
  <cp:contentType/>
  <cp:contentStatus/>
</cp:coreProperties>
</file>